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rbwm-my.sharepoint.com/personal/gnh186_rbwm_gov_uk/Documents/Website/"/>
    </mc:Choice>
  </mc:AlternateContent>
  <xr:revisionPtr revIDLastSave="0" documentId="8_{F87BC984-F7F7-4944-9DEB-47509EA26F4B}" xr6:coauthVersionLast="45" xr6:coauthVersionMax="45" xr10:uidLastSave="{00000000-0000-0000-0000-000000000000}"/>
  <bookViews>
    <workbookView xWindow="10" yWindow="10" windowWidth="19180" windowHeight="10180" activeTab="1" xr2:uid="{00000000-000D-0000-FFFF-FFFF00000000}"/>
  </bookViews>
  <sheets>
    <sheet name="Look Up Table" sheetId="14" r:id="rId1"/>
    <sheet name="April" sheetId="1" r:id="rId2"/>
    <sheet name="May" sheetId="26" r:id="rId3"/>
    <sheet name="June" sheetId="27" r:id="rId4"/>
    <sheet name="July" sheetId="28" r:id="rId5"/>
    <sheet name="August" sheetId="29" r:id="rId6"/>
    <sheet name="September" sheetId="30" r:id="rId7"/>
    <sheet name="October" sheetId="31" r:id="rId8"/>
    <sheet name="November" sheetId="32" r:id="rId9"/>
    <sheet name="December" sheetId="33" r:id="rId10"/>
    <sheet name="January" sheetId="34" r:id="rId11"/>
    <sheet name="February" sheetId="35" r:id="rId12"/>
    <sheet name="March" sheetId="36" r:id="rId13"/>
    <sheet name="Totals 2021-22" sheetId="2" r:id="rId14"/>
  </sheets>
  <definedNames>
    <definedName name="_xlnm._FilterDatabase" localSheetId="3" hidden="1">June!$B$11:$B$12</definedName>
    <definedName name="_xlnm.Print_Area" localSheetId="1">April!$A$1:$D$68</definedName>
    <definedName name="_xlnm.Print_Area" localSheetId="5">August!$A$1:$D$68</definedName>
    <definedName name="_xlnm.Print_Area" localSheetId="9">December!$A$1:$D$68</definedName>
    <definedName name="_xlnm.Print_Area" localSheetId="11">February!$A$1:$D$68</definedName>
    <definedName name="_xlnm.Print_Area" localSheetId="10">January!$A$1:$D$68</definedName>
    <definedName name="_xlnm.Print_Area" localSheetId="4">July!$A$1:$D$68</definedName>
    <definedName name="_xlnm.Print_Area" localSheetId="3">June!$A$1:$D$68</definedName>
    <definedName name="_xlnm.Print_Area" localSheetId="12">March!$A$1:$D$68</definedName>
    <definedName name="_xlnm.Print_Area" localSheetId="2">May!$A$1:$D$68</definedName>
    <definedName name="_xlnm.Print_Area" localSheetId="8">November!$A$1:$D$68</definedName>
    <definedName name="_xlnm.Print_Area" localSheetId="7">October!$A$1:$D$68</definedName>
    <definedName name="_xlnm.Print_Area" localSheetId="6">September!$A$1:$D$68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" l="1"/>
  <c r="B43" i="1" s="1"/>
  <c r="C14" i="1"/>
  <c r="C14" i="26" s="1"/>
  <c r="C36" i="1"/>
  <c r="F2" i="2" s="1"/>
  <c r="G13" i="2"/>
  <c r="E13" i="2"/>
  <c r="D13" i="2"/>
  <c r="C13" i="2"/>
  <c r="B13" i="2"/>
  <c r="G12" i="2"/>
  <c r="E12" i="2"/>
  <c r="D12" i="2"/>
  <c r="C12" i="2"/>
  <c r="B12" i="2"/>
  <c r="G11" i="2"/>
  <c r="E11" i="2"/>
  <c r="D11" i="2"/>
  <c r="C11" i="2"/>
  <c r="B11" i="2"/>
  <c r="G10" i="2"/>
  <c r="E10" i="2"/>
  <c r="D10" i="2"/>
  <c r="C10" i="2"/>
  <c r="B10" i="2"/>
  <c r="G9" i="2"/>
  <c r="E9" i="2"/>
  <c r="D9" i="2"/>
  <c r="C9" i="2"/>
  <c r="B9" i="2"/>
  <c r="G8" i="2"/>
  <c r="E8" i="2"/>
  <c r="D8" i="2"/>
  <c r="C8" i="2"/>
  <c r="B8" i="2"/>
  <c r="G7" i="2"/>
  <c r="E7" i="2"/>
  <c r="D7" i="2"/>
  <c r="C7" i="2"/>
  <c r="B7" i="2"/>
  <c r="G6" i="2"/>
  <c r="E6" i="2"/>
  <c r="D6" i="2"/>
  <c r="C6" i="2"/>
  <c r="B6" i="2"/>
  <c r="G5" i="2"/>
  <c r="E5" i="2"/>
  <c r="D5" i="2"/>
  <c r="C5" i="2"/>
  <c r="B5" i="2"/>
  <c r="G4" i="2"/>
  <c r="E4" i="2"/>
  <c r="D4" i="2"/>
  <c r="C4" i="2"/>
  <c r="B4" i="2"/>
  <c r="G3" i="2"/>
  <c r="E3" i="2"/>
  <c r="E14" i="2" s="1"/>
  <c r="D3" i="2"/>
  <c r="C3" i="2"/>
  <c r="B3" i="2"/>
  <c r="G2" i="2"/>
  <c r="G14" i="2" s="1"/>
  <c r="E2" i="2"/>
  <c r="D2" i="2"/>
  <c r="C2" i="2"/>
  <c r="B2" i="2"/>
  <c r="B48" i="36"/>
  <c r="B46" i="36"/>
  <c r="B12" i="36"/>
  <c r="C14" i="36" s="1"/>
  <c r="B48" i="35"/>
  <c r="B46" i="35"/>
  <c r="B12" i="35"/>
  <c r="C14" i="35" s="1"/>
  <c r="B48" i="34"/>
  <c r="B46" i="34"/>
  <c r="B12" i="34"/>
  <c r="C36" i="34" s="1"/>
  <c r="F11" i="2" s="1"/>
  <c r="B48" i="33"/>
  <c r="B46" i="33"/>
  <c r="B12" i="33"/>
  <c r="C40" i="33" s="1"/>
  <c r="B43" i="33" s="1"/>
  <c r="B48" i="32"/>
  <c r="B46" i="32"/>
  <c r="B12" i="32"/>
  <c r="C36" i="32" s="1"/>
  <c r="F9" i="2" s="1"/>
  <c r="H9" i="2" s="1"/>
  <c r="B48" i="31"/>
  <c r="B46" i="31"/>
  <c r="B12" i="31"/>
  <c r="C40" i="31" s="1"/>
  <c r="B43" i="31" s="1"/>
  <c r="B9" i="31" s="1"/>
  <c r="B48" i="30"/>
  <c r="B46" i="30"/>
  <c r="B12" i="30"/>
  <c r="C14" i="30" s="1"/>
  <c r="B48" i="29"/>
  <c r="B46" i="29"/>
  <c r="B12" i="29"/>
  <c r="C40" i="29" s="1"/>
  <c r="B43" i="29" s="1"/>
  <c r="B48" i="28"/>
  <c r="B46" i="28"/>
  <c r="B12" i="28"/>
  <c r="C40" i="28" s="1"/>
  <c r="B43" i="28" s="1"/>
  <c r="B9" i="28" s="1"/>
  <c r="B48" i="27"/>
  <c r="B46" i="27"/>
  <c r="B12" i="27"/>
  <c r="C36" i="27" s="1"/>
  <c r="B48" i="26"/>
  <c r="B46" i="26"/>
  <c r="B12" i="26"/>
  <c r="C36" i="26" s="1"/>
  <c r="F3" i="2" s="1"/>
  <c r="B48" i="1"/>
  <c r="B46" i="1"/>
  <c r="C36" i="33" l="1"/>
  <c r="F10" i="2" s="1"/>
  <c r="H10" i="2" s="1"/>
  <c r="H3" i="2"/>
  <c r="B9" i="29"/>
  <c r="B14" i="2"/>
  <c r="H11" i="2"/>
  <c r="D14" i="2"/>
  <c r="C14" i="2"/>
  <c r="C40" i="27"/>
  <c r="B43" i="27" s="1"/>
  <c r="B9" i="27" s="1"/>
  <c r="B9" i="33"/>
  <c r="B9" i="1"/>
  <c r="C36" i="29"/>
  <c r="F6" i="2" s="1"/>
  <c r="H6" i="2" s="1"/>
  <c r="C14" i="29"/>
  <c r="C14" i="34"/>
  <c r="C36" i="28"/>
  <c r="F5" i="2" s="1"/>
  <c r="H5" i="2" s="1"/>
  <c r="C36" i="35"/>
  <c r="F12" i="2" s="1"/>
  <c r="H12" i="2" s="1"/>
  <c r="C36" i="31"/>
  <c r="F8" i="2" s="1"/>
  <c r="H8" i="2" s="1"/>
  <c r="C36" i="30"/>
  <c r="F7" i="2" s="1"/>
  <c r="H7" i="2" s="1"/>
  <c r="C40" i="32"/>
  <c r="B43" i="32" s="1"/>
  <c r="B9" i="32" s="1"/>
  <c r="C40" i="26"/>
  <c r="B43" i="26" s="1"/>
  <c r="B9" i="26" s="1"/>
  <c r="C36" i="36"/>
  <c r="F13" i="2" s="1"/>
  <c r="H13" i="2" s="1"/>
  <c r="C40" i="36"/>
  <c r="B43" i="36" s="1"/>
  <c r="B9" i="36" s="1"/>
  <c r="C14" i="31"/>
  <c r="C40" i="34"/>
  <c r="B43" i="34" s="1"/>
  <c r="B9" i="34" s="1"/>
  <c r="F4" i="2"/>
  <c r="H4" i="2" s="1"/>
  <c r="C38" i="27"/>
  <c r="C59" i="27" s="1"/>
  <c r="C14" i="32"/>
  <c r="C14" i="33"/>
  <c r="C40" i="30"/>
  <c r="B43" i="30" s="1"/>
  <c r="B9" i="30" s="1"/>
  <c r="C14" i="28"/>
  <c r="C40" i="35"/>
  <c r="B43" i="35" s="1"/>
  <c r="B9" i="35" s="1"/>
  <c r="C14" i="27"/>
  <c r="C38" i="34"/>
  <c r="C59" i="34" s="1"/>
  <c r="C38" i="26"/>
  <c r="C59" i="26" s="1"/>
  <c r="C38" i="32"/>
  <c r="C59" i="32" s="1"/>
  <c r="H2" i="2"/>
  <c r="C38" i="1"/>
  <c r="C59" i="1" s="1"/>
  <c r="C38" i="33" l="1"/>
  <c r="C59" i="33" s="1"/>
  <c r="C38" i="29"/>
  <c r="C59" i="29" s="1"/>
  <c r="C38" i="28"/>
  <c r="C59" i="28" s="1"/>
  <c r="F14" i="2"/>
  <c r="H14" i="2" s="1"/>
  <c r="C38" i="31"/>
  <c r="C59" i="31" s="1"/>
  <c r="C38" i="35"/>
  <c r="C59" i="35" s="1"/>
  <c r="C38" i="30"/>
  <c r="C59" i="30" s="1"/>
  <c r="C38" i="36"/>
  <c r="C59" i="3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Renee North</author>
    <author>Renee Passman</author>
    <author>localprofile</author>
  </authors>
  <commentList>
    <comment ref="A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Activate Learning:</t>
        </r>
        <r>
          <rPr>
            <sz val="9"/>
            <color indexed="81"/>
            <rFont val="Tahoma"/>
            <family val="2"/>
          </rPr>
          <t xml:space="preserve">
Includes
 UTC Reading
Theale Green Academy</t>
        </r>
      </text>
    </comment>
    <comment ref="A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Anthem Schools Trust:</t>
        </r>
        <r>
          <rPr>
            <sz val="9"/>
            <color indexed="81"/>
            <rFont val="Tahoma"/>
            <family val="2"/>
          </rPr>
          <t xml:space="preserve">
Includes 
All Saints Junior
Meadow 
Oakbank </t>
        </r>
      </text>
    </comment>
    <comment ref="A12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Arbib Education Trust:
Includes
</t>
        </r>
        <r>
          <rPr>
            <sz val="9"/>
            <color indexed="81"/>
            <rFont val="Tahoma"/>
            <family val="2"/>
          </rPr>
          <t xml:space="preserve">Langley Academy 
Langley Academy Primary
Parlaunt Park </t>
        </r>
        <r>
          <rPr>
            <b/>
            <sz val="9"/>
            <color indexed="81"/>
            <rFont val="Tahoma"/>
            <family val="2"/>
          </rPr>
          <t xml:space="preserve">
Name changed 25/07/19 from Langley Academy Trust to Arbib Education Trust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Ashley Hill Schools Trust:</t>
        </r>
        <r>
          <rPr>
            <sz val="9"/>
            <color indexed="81"/>
            <rFont val="Tahoma"/>
            <family val="2"/>
          </rPr>
          <t xml:space="preserve">
Includes:
Knowl Hill
White Waltham CE Primary
Bisham Primary</t>
        </r>
      </text>
    </comment>
    <comment ref="A1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Bellevue Place Education Trust:</t>
        </r>
        <r>
          <rPr>
            <sz val="9"/>
            <color indexed="81"/>
            <rFont val="Tahoma"/>
            <family val="2"/>
          </rPr>
          <t xml:space="preserve">
Includes: 
Bellevue (HO) 
Braywick Court
Deer Park
Halley House
Kilburn Grange
Rutherford House
Watling Park
Whitehall Park
Evendons (01/02/20)</t>
        </r>
      </text>
    </comment>
    <comment ref="A2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Berkshire Schools Trust:</t>
        </r>
        <r>
          <rPr>
            <sz val="9"/>
            <color indexed="81"/>
            <rFont val="Tahoma"/>
            <family val="2"/>
          </rPr>
          <t xml:space="preserve">
Includes
New Town 
St John's 
New Christ Church School</t>
        </r>
      </text>
    </comment>
    <comment ref="A2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Bohunt Education Trust:</t>
        </r>
        <r>
          <rPr>
            <sz val="9"/>
            <color indexed="81"/>
            <rFont val="Tahoma"/>
            <family val="2"/>
          </rPr>
          <t xml:space="preserve">
Includes:
Bohunt School</t>
        </r>
      </text>
    </comment>
    <comment ref="A23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Bonitas MAT 
</t>
        </r>
        <r>
          <rPr>
            <sz val="9"/>
            <color indexed="81"/>
            <rFont val="Tahoma"/>
            <family val="2"/>
          </rPr>
          <t xml:space="preserve">Includes
Ranelagh School
Jennetts Park School
</t>
        </r>
      </text>
    </comment>
    <comment ref="A37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Northern House:</t>
        </r>
        <r>
          <rPr>
            <sz val="9"/>
            <color indexed="81"/>
            <rFont val="Tahoma"/>
            <family val="2"/>
          </rPr>
          <t xml:space="preserve">
Includes
Southfields School</t>
        </r>
      </text>
    </comment>
    <comment ref="A40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The Circle Trust:</t>
        </r>
        <r>
          <rPr>
            <sz val="9"/>
            <color indexed="81"/>
            <rFont val="Tahoma"/>
            <family val="2"/>
          </rPr>
          <t xml:space="preserve">
Includes
St Crispin
Nine Mile Ride
Shinfield (01.04.20)
Westende (01.07.20)
Wescott (01.07.20)
Emmbrook (01.04.21)</t>
        </r>
      </text>
    </comment>
    <comment ref="A46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The Corvus Learning Trust
</t>
        </r>
        <r>
          <rPr>
            <sz val="9"/>
            <color indexed="81"/>
            <rFont val="Tahoma"/>
            <family val="2"/>
          </rPr>
          <t xml:space="preserve">Includes
Hatch Ride School
Edgbarrow School, 
Oaklands Junior School 
Oaklands Infant School 
</t>
        </r>
      </text>
    </comment>
    <comment ref="A59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Excalibur Academies Trust:</t>
        </r>
        <r>
          <rPr>
            <sz val="9"/>
            <color indexed="81"/>
            <rFont val="Tahoma"/>
            <family val="2"/>
          </rPr>
          <t xml:space="preserve">
Includes 
John O'Gaunt School
Lambourne Primary
The Wren</t>
        </r>
      </text>
    </comment>
    <comment ref="A63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Frassati MAT:</t>
        </r>
        <r>
          <rPr>
            <sz val="9"/>
            <color indexed="81"/>
            <rFont val="Tahoma"/>
            <family val="2"/>
          </rPr>
          <t xml:space="preserve">
Includes 
St Francis
St Margaret's Clitherow
St Mary's
St Edmund Campion
St Teresa
St Joseph's (Newbury)
St Paul's (Tilehurst)</t>
        </r>
      </text>
    </comment>
    <comment ref="A64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Frays Academy Trust:
</t>
        </r>
        <r>
          <rPr>
            <sz val="9"/>
            <color indexed="81"/>
            <rFont val="Tahoma"/>
            <family val="2"/>
          </rPr>
          <t>Includes:
Beechwood School (Wokingham)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6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Glyn Learning Foundation:</t>
        </r>
        <r>
          <rPr>
            <sz val="9"/>
            <color indexed="81"/>
            <rFont val="Tahoma"/>
            <family val="2"/>
          </rPr>
          <t xml:space="preserve">
Includes 
Wheatfield
Windmill 
Floreate Montague Park</t>
        </r>
      </text>
    </comment>
    <comment ref="A69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Greenshaw Learning Trust:</t>
        </r>
        <r>
          <rPr>
            <sz val="9"/>
            <color indexed="81"/>
            <rFont val="Tahoma"/>
            <family val="2"/>
          </rPr>
          <t xml:space="preserve">
Includes
Brakenhale School
Crown Wood School
Wildmoor Heath</t>
        </r>
      </text>
    </comment>
    <comment ref="A7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Haybrook College Trust:</t>
        </r>
        <r>
          <rPr>
            <sz val="9"/>
            <color indexed="81"/>
            <rFont val="Tahoma"/>
            <family val="2"/>
          </rPr>
          <t xml:space="preserve">
Includes
Haybrook College</t>
        </r>
      </text>
    </comment>
    <comment ref="A88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Renee North:</t>
        </r>
        <r>
          <rPr>
            <sz val="9"/>
            <color indexed="81"/>
            <rFont val="Tahoma"/>
            <family val="2"/>
          </rPr>
          <t xml:space="preserve">
emp no: 237</t>
        </r>
      </text>
    </comment>
    <comment ref="A90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Renee North:</t>
        </r>
        <r>
          <rPr>
            <sz val="9"/>
            <color indexed="81"/>
            <rFont val="Tahoma"/>
            <family val="2"/>
          </rPr>
          <t xml:space="preserve">
emp no: 293</t>
        </r>
      </text>
    </comment>
    <comment ref="A93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Kennet School Academies Trust:</t>
        </r>
        <r>
          <rPr>
            <sz val="9"/>
            <color indexed="81"/>
            <rFont val="Tahoma"/>
            <family val="2"/>
          </rPr>
          <t xml:space="preserve">
Includes 
Kennet 
Whitelands Park 
Francis Bailey</t>
        </r>
      </text>
    </comment>
    <comment ref="A95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King Academy Group:</t>
        </r>
        <r>
          <rPr>
            <sz val="9"/>
            <color indexed="81"/>
            <rFont val="Tahoma"/>
            <family val="2"/>
          </rPr>
          <t xml:space="preserve">
Binfield Primary School
Oakwood Academy
Prospect School (01.10.20)</t>
        </r>
      </text>
    </comment>
    <comment ref="A97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Renee North:</t>
        </r>
        <r>
          <rPr>
            <sz val="9"/>
            <color indexed="81"/>
            <rFont val="Tahoma"/>
            <family val="2"/>
          </rPr>
          <t xml:space="preserve">
Includes
Slough Learning Partnership </t>
        </r>
      </text>
    </comment>
    <comment ref="A101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Maiden Erlergh Schools Trust:</t>
        </r>
        <r>
          <rPr>
            <sz val="9"/>
            <color indexed="81"/>
            <rFont val="Tahoma"/>
            <family val="2"/>
          </rPr>
          <t xml:space="preserve">
Includes Maiden Erlegh 
Maiden Erlegh Reading 
Great Hollands
Whiteknights Primary
Hamilton Schools (Previously Phoenix College)
Cranbury College</t>
        </r>
      </text>
    </comment>
    <comment ref="A103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Marish Academy Trust:</t>
        </r>
        <r>
          <rPr>
            <sz val="9"/>
            <color indexed="81"/>
            <rFont val="Tahoma"/>
            <family val="2"/>
          </rPr>
          <t xml:space="preserve">
Includes 
Marish
Willow </t>
        </r>
      </text>
    </comment>
    <comment ref="A106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Newbury Academy Trust:</t>
        </r>
        <r>
          <rPr>
            <sz val="9"/>
            <color indexed="81"/>
            <rFont val="Tahoma"/>
            <family val="2"/>
          </rPr>
          <t xml:space="preserve">
Includes
Fir Tree 
Speenhamland Primary 
Trinity Schools</t>
        </r>
      </text>
    </comment>
    <comment ref="A110" authorId="2" shapeId="0" xr:uid="{00000000-0006-0000-0000-00001C000000}">
      <text>
        <r>
          <rPr>
            <b/>
            <sz val="9"/>
            <color indexed="81"/>
            <rFont val="Tahoma"/>
            <family val="2"/>
          </rPr>
          <t>localprofile:</t>
        </r>
        <r>
          <rPr>
            <sz val="9"/>
            <color indexed="81"/>
            <rFont val="Tahoma"/>
            <family val="2"/>
          </rPr>
          <t xml:space="preserve">
Emp Code 178</t>
        </r>
      </text>
    </comment>
    <comment ref="A116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Oxford Dioscean Schools Trust:</t>
        </r>
        <r>
          <rPr>
            <sz val="9"/>
            <color indexed="81"/>
            <rFont val="Tahoma"/>
            <family val="2"/>
          </rPr>
          <t xml:space="preserve">
Includes 
Burchett Green Infant 
Datchet St Mary's
Holyport CE 
St Luke's 
St Peter's CE Schools</t>
        </r>
      </text>
    </comment>
    <comment ref="A119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Park Federation Academy Trust:</t>
        </r>
        <r>
          <rPr>
            <sz val="9"/>
            <color indexed="81"/>
            <rFont val="Tahoma"/>
            <family val="2"/>
          </rPr>
          <t xml:space="preserve">
Includes
Godolphin Junior
James Elliman
Montem 
Western House </t>
        </r>
      </text>
    </comment>
    <comment ref="A121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Pioneer Education Trust:</t>
        </r>
        <r>
          <rPr>
            <sz val="9"/>
            <color indexed="81"/>
            <rFont val="Tahoma"/>
            <family val="2"/>
          </rPr>
          <t xml:space="preserve">
Includes 
Foxborough Primary
Trevelyan Middle
Upton Court Grammar </t>
        </r>
      </text>
    </comment>
    <comment ref="A127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Reach2 Thames Valley Academy Trust:</t>
        </r>
        <r>
          <rPr>
            <sz val="9"/>
            <color indexed="81"/>
            <rFont val="Tahoma"/>
            <family val="2"/>
          </rPr>
          <t xml:space="preserve">
Includes 
Civitas
Ranikhet 
The Palmer </t>
        </r>
      </text>
    </comment>
    <comment ref="A135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SASH Education Trust:</t>
        </r>
        <r>
          <rPr>
            <sz val="9"/>
            <color indexed="81"/>
            <rFont val="Tahoma"/>
            <family val="2"/>
          </rPr>
          <t xml:space="preserve">
Includes 
Ditton Park</t>
        </r>
      </text>
    </comment>
    <comment ref="A136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Schelwood Academy Trust:</t>
        </r>
        <r>
          <rPr>
            <sz val="9"/>
            <color indexed="81"/>
            <rFont val="Tahoma"/>
            <family val="2"/>
          </rPr>
          <t xml:space="preserve">
Includes
Beechwood 
Herschel Grammar </t>
        </r>
      </text>
    </comment>
    <comment ref="A150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Specialist Education Trust:</t>
        </r>
        <r>
          <rPr>
            <sz val="9"/>
            <color indexed="81"/>
            <rFont val="Tahoma"/>
            <family val="2"/>
          </rPr>
          <t xml:space="preserve">
Includes 
Littledown School/SEBD</t>
        </r>
      </text>
    </comment>
    <comment ref="A153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St Thomas Catholic Academies Trust:</t>
        </r>
        <r>
          <rPr>
            <sz val="9"/>
            <color indexed="81"/>
            <rFont val="Tahoma"/>
            <family val="2"/>
          </rPr>
          <t xml:space="preserve">
Includes
St Anthony 
St Ethelbert
St Joseph's </t>
        </r>
      </text>
    </comment>
    <comment ref="A16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The Forest School Academy Trust:</t>
        </r>
        <r>
          <rPr>
            <sz val="9"/>
            <color indexed="81"/>
            <rFont val="Tahoma"/>
            <family val="2"/>
          </rPr>
          <t xml:space="preserve">
Includes 
The Forest School</t>
        </r>
      </text>
    </comment>
    <comment ref="A163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The Gold Rose Trust:</t>
        </r>
        <r>
          <rPr>
            <sz val="9"/>
            <color indexed="81"/>
            <rFont val="Tahoma"/>
            <family val="2"/>
          </rPr>
          <t xml:space="preserve">
Includes 
Cippenham Infant
Cippenham Primary </t>
        </r>
      </text>
    </comment>
    <comment ref="A166" authorId="1" shapeId="0" xr:uid="{00000000-0006-0000-0000-000028000000}">
      <text>
        <r>
          <rPr>
            <b/>
            <sz val="9"/>
            <color indexed="81"/>
            <rFont val="Tahoma"/>
            <family val="2"/>
          </rPr>
          <t>The Keys Academy Trust</t>
        </r>
        <r>
          <rPr>
            <sz val="9"/>
            <color indexed="81"/>
            <rFont val="Tahoma"/>
            <family val="2"/>
          </rPr>
          <t xml:space="preserve">
Includes
Earley St Peters
Coombe Primary
St Sebastian's
Sonning CE Primary School
Crazies Hill CE Primary School
St Nicholas CE Primary School.
</t>
        </r>
      </text>
    </comment>
    <comment ref="A171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The Slough and East Berkshire MAT:</t>
        </r>
        <r>
          <rPr>
            <sz val="9"/>
            <color indexed="81"/>
            <rFont val="Tahoma"/>
            <family val="2"/>
          </rPr>
          <t xml:space="preserve">
Includes 
Colnbrook Primary 
Eton Porny CE First School
Slough &amp; Eton CE Business Enterprise
Lynch Hill Enterprise
Lynch Hill Primary</t>
        </r>
      </text>
    </comment>
    <comment ref="A17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The Thames Learning Trust:</t>
        </r>
        <r>
          <rPr>
            <sz val="9"/>
            <color indexed="81"/>
            <rFont val="Tahoma"/>
            <family val="2"/>
          </rPr>
          <t xml:space="preserve">
Includes:
Baylis Court School
Pheonix (Previously Godolphin) Infant School
Reading Girls School
Battle School
</t>
        </r>
        <r>
          <rPr>
            <b/>
            <sz val="9"/>
            <color indexed="81"/>
            <rFont val="Tahoma"/>
            <family val="2"/>
          </rPr>
          <t>Name changed 01/09/20</t>
        </r>
      </text>
    </comment>
    <comment ref="A173" authorId="1" shapeId="0" xr:uid="{00000000-0006-0000-0000-00002A000000}">
      <text>
        <r>
          <rPr>
            <b/>
            <sz val="9"/>
            <color indexed="81"/>
            <rFont val="Tahoma"/>
            <family val="2"/>
          </rPr>
          <t xml:space="preserve">The Windsor Forest Colleges Group:
</t>
        </r>
        <r>
          <rPr>
            <sz val="9"/>
            <color indexed="81"/>
            <rFont val="Tahoma"/>
            <family val="2"/>
          </rPr>
          <t>Includes
East Berks College
Strode College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8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Windsor Learning Partnership:</t>
        </r>
        <r>
          <rPr>
            <sz val="9"/>
            <color indexed="81"/>
            <rFont val="Tahoma"/>
            <family val="2"/>
          </rPr>
          <t xml:space="preserve">
Includes
Dedworth Green First
Dedworth Middle
Windsor Boys 
Windsor Girls
Clewer Green</t>
        </r>
      </text>
    </comment>
  </commentList>
</comments>
</file>

<file path=xl/sharedStrings.xml><?xml version="1.0" encoding="utf-8"?>
<sst xmlns="http://schemas.openxmlformats.org/spreadsheetml/2006/main" count="752" uniqueCount="437">
  <si>
    <t>ROYAL COUNTY OF BERKSHIRE PENSION FUND</t>
  </si>
  <si>
    <t>LOCAL GOVERNMENT PENSION SCHEME</t>
  </si>
  <si>
    <t>PAYMENT OF CONTRIBUTIONS - LGS16</t>
  </si>
  <si>
    <t>CONTRIBUTIONS FOR PERIOD ENDING:</t>
  </si>
  <si>
    <t>PAYMENT DUE NOT LATER THAN:</t>
  </si>
  <si>
    <t xml:space="preserve">Payments to be made to Lloyds TSB </t>
  </si>
  <si>
    <t>EMPLOYER NAME:</t>
  </si>
  <si>
    <t>A. Employee Standard Contributions (EES)</t>
  </si>
  <si>
    <t>C. Employer Contributions (ERS)</t>
  </si>
  <si>
    <t>Reason for adjustments:</t>
  </si>
  <si>
    <t>PLEASE COMPLETE &amp; RETURN WHEN PAYMENT IS MADE TO PENSION FUND</t>
  </si>
  <si>
    <t>Sort Code: 30-95-36 Account: 00092302</t>
  </si>
  <si>
    <t>Y20</t>
  </si>
  <si>
    <t>Y21</t>
  </si>
  <si>
    <t>Y22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</si>
  <si>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</si>
  <si>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</si>
  <si>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</si>
  <si>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</si>
  <si>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</si>
  <si>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</si>
  <si>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</si>
  <si>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</si>
  <si>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</si>
  <si>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</si>
  <si>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</si>
  <si>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</si>
  <si>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</si>
  <si>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Cost Centre</t>
  </si>
  <si>
    <t>Employer Name</t>
  </si>
  <si>
    <t>QN13</t>
  </si>
  <si>
    <t>Adviza</t>
  </si>
  <si>
    <t>QL32</t>
  </si>
  <si>
    <t>Age Concern Berkshire</t>
  </si>
  <si>
    <t>QM82</t>
  </si>
  <si>
    <t>All Saints (CE) Aided Primary School</t>
  </si>
  <si>
    <t>QM98</t>
  </si>
  <si>
    <t>Altwood C of E School</t>
  </si>
  <si>
    <t>QN23</t>
  </si>
  <si>
    <t>Avenue School Special Needs Academy</t>
  </si>
  <si>
    <t>QL55</t>
  </si>
  <si>
    <t>Berkshire College Of Agriculture</t>
  </si>
  <si>
    <t>QL70</t>
  </si>
  <si>
    <t>Berkshire Maestros</t>
  </si>
  <si>
    <t>QN70</t>
  </si>
  <si>
    <t>Berkshire, Buckinghamshire and Oxfordshire Wildlife Trust</t>
  </si>
  <si>
    <t>QL43</t>
  </si>
  <si>
    <t>Binfield Parish Council</t>
  </si>
  <si>
    <t>QL01</t>
  </si>
  <si>
    <t>Bracknell Forest Council</t>
  </si>
  <si>
    <t>QN05</t>
  </si>
  <si>
    <t>QL20</t>
  </si>
  <si>
    <t>Bracknell Town Council</t>
  </si>
  <si>
    <t>QN20</t>
  </si>
  <si>
    <t>Burghfield Parish Council</t>
  </si>
  <si>
    <t>QN17</t>
  </si>
  <si>
    <t>QN12</t>
  </si>
  <si>
    <t>Care UK Ltd</t>
  </si>
  <si>
    <t>QN42</t>
  </si>
  <si>
    <t>Castleview School Slough</t>
  </si>
  <si>
    <t>QN43</t>
  </si>
  <si>
    <t>Charters School</t>
  </si>
  <si>
    <t>QN19</t>
  </si>
  <si>
    <t>Churchend Primary Academy Trust</t>
  </si>
  <si>
    <t>QL77</t>
  </si>
  <si>
    <t>Corn Exchange Trust</t>
  </si>
  <si>
    <t>QL65</t>
  </si>
  <si>
    <t>Cox Green Parish Council</t>
  </si>
  <si>
    <t>QM59</t>
  </si>
  <si>
    <t>Cox Green School</t>
  </si>
  <si>
    <t>QN54</t>
  </si>
  <si>
    <t>QL17</t>
  </si>
  <si>
    <t>Crowthorne Parish Council</t>
  </si>
  <si>
    <t>QM62</t>
  </si>
  <si>
    <t>Denefield School</t>
  </si>
  <si>
    <t>QL62</t>
  </si>
  <si>
    <t>Dimensions UK Ltd</t>
  </si>
  <si>
    <t>QL27</t>
  </si>
  <si>
    <t>Earley Town Council</t>
  </si>
  <si>
    <t>QL54</t>
  </si>
  <si>
    <t>QL09</t>
  </si>
  <si>
    <t>Elizabeth Fry Charity</t>
  </si>
  <si>
    <t>QL93</t>
  </si>
  <si>
    <t>Finchampstead Parish Council</t>
  </si>
  <si>
    <t>QM60</t>
  </si>
  <si>
    <t>Furze Platt Senior School</t>
  </si>
  <si>
    <t>QL11</t>
  </si>
  <si>
    <t>Greenwich Lesiure Ltd</t>
  </si>
  <si>
    <t>QN16</t>
  </si>
  <si>
    <t>Highdown School &amp; 6th Form Centre</t>
  </si>
  <si>
    <t>QL90</t>
  </si>
  <si>
    <t>Holroyd Howe Ltd</t>
  </si>
  <si>
    <t>QM80</t>
  </si>
  <si>
    <t>Holy Family Roman Catholic School</t>
  </si>
  <si>
    <t>QL81</t>
  </si>
  <si>
    <t>Housing Solutions Group</t>
  </si>
  <si>
    <t>QM87</t>
  </si>
  <si>
    <t>Hugh Faringdon Roman Catholic School</t>
  </si>
  <si>
    <t>QN09</t>
  </si>
  <si>
    <t>Hungerford Town Council</t>
  </si>
  <si>
    <t>QN15</t>
  </si>
  <si>
    <t>Hurley Parish Council</t>
  </si>
  <si>
    <t>QM51</t>
  </si>
  <si>
    <t>Kendrick School</t>
  </si>
  <si>
    <t>Langley Grammar School</t>
  </si>
  <si>
    <t>QM52</t>
  </si>
  <si>
    <t>Langley Hall Primary Academy</t>
  </si>
  <si>
    <t>QN25</t>
  </si>
  <si>
    <t>Lowbrook Academy Trust</t>
  </si>
  <si>
    <t>QL10</t>
  </si>
  <si>
    <t>Mary Hare School</t>
  </si>
  <si>
    <t>QL91</t>
  </si>
  <si>
    <t>MITIE</t>
  </si>
  <si>
    <t>QL50</t>
  </si>
  <si>
    <t>Newbury College</t>
  </si>
  <si>
    <t>QL66</t>
  </si>
  <si>
    <t>Newbury Town Council</t>
  </si>
  <si>
    <t>QN33</t>
  </si>
  <si>
    <t>Northgate UK Ltd</t>
  </si>
  <si>
    <t>QN30</t>
  </si>
  <si>
    <t>Optalis Ltd</t>
  </si>
  <si>
    <t>QL82</t>
  </si>
  <si>
    <t>Parents And Children Together (PACT)</t>
  </si>
  <si>
    <t>QL06</t>
  </si>
  <si>
    <t>QL04</t>
  </si>
  <si>
    <t>Reading Borough Council</t>
  </si>
  <si>
    <t>QM56</t>
  </si>
  <si>
    <t>Reading School</t>
  </si>
  <si>
    <t>QL57</t>
  </si>
  <si>
    <t>Reading Transport Ltd</t>
  </si>
  <si>
    <t>Reading Voluntary Action Co Ltd</t>
  </si>
  <si>
    <t>QL02</t>
  </si>
  <si>
    <t>Royal Borough of Windsor &amp; Maidenhead</t>
  </si>
  <si>
    <t>QL72</t>
  </si>
  <si>
    <t>QN48</t>
  </si>
  <si>
    <t>Ryvers School</t>
  </si>
  <si>
    <t>QN10</t>
  </si>
  <si>
    <t>Sandhurst Town Council</t>
  </si>
  <si>
    <t>QL34</t>
  </si>
  <si>
    <t>School Of St. Helen &amp; St. Katherine</t>
  </si>
  <si>
    <t>QL67</t>
  </si>
  <si>
    <t>Shinfield Parish Council</t>
  </si>
  <si>
    <t>QL05</t>
  </si>
  <si>
    <t>Slough Borough Council</t>
  </si>
  <si>
    <t>QL28</t>
  </si>
  <si>
    <t>Slough Council For Voluntary Service</t>
  </si>
  <si>
    <t>QL96</t>
  </si>
  <si>
    <t>South East Centre For The Built Environment Ltd (SECBE)</t>
  </si>
  <si>
    <t>QM58</t>
  </si>
  <si>
    <t>St Bartholomew's School</t>
  </si>
  <si>
    <t>QL18</t>
  </si>
  <si>
    <t>Sunninghill &amp; Ascot Parish Council</t>
  </si>
  <si>
    <t>QL46</t>
  </si>
  <si>
    <t>Swallowfield Parish Council</t>
  </si>
  <si>
    <t>QL21</t>
  </si>
  <si>
    <t>Thatcham Town Council</t>
  </si>
  <si>
    <t>QM76</t>
  </si>
  <si>
    <t>The Downs School</t>
  </si>
  <si>
    <t>QM94</t>
  </si>
  <si>
    <t>The Holt School</t>
  </si>
  <si>
    <t>QN63</t>
  </si>
  <si>
    <t>The NAS Academies Trust</t>
  </si>
  <si>
    <t>QN28</t>
  </si>
  <si>
    <t>The Piggott Church Of England School</t>
  </si>
  <si>
    <t>QM79</t>
  </si>
  <si>
    <t>The Priory School</t>
  </si>
  <si>
    <t>QL41</t>
  </si>
  <si>
    <t>Theale Parish Council</t>
  </si>
  <si>
    <t>QL36</t>
  </si>
  <si>
    <t>Tilehurst Parish Council</t>
  </si>
  <si>
    <t>QN29</t>
  </si>
  <si>
    <t>Twyford Parish Council</t>
  </si>
  <si>
    <t>QL40</t>
  </si>
  <si>
    <t>University Of West London</t>
  </si>
  <si>
    <t>QM97</t>
  </si>
  <si>
    <t>QL03</t>
  </si>
  <si>
    <t>West Berkshire Council</t>
  </si>
  <si>
    <t>QM65</t>
  </si>
  <si>
    <t>Westgate School</t>
  </si>
  <si>
    <t>QL64</t>
  </si>
  <si>
    <t>White Waltham Parish Council</t>
  </si>
  <si>
    <t>QL59</t>
  </si>
  <si>
    <t>QL38</t>
  </si>
  <si>
    <t>Winkfield Parish Council</t>
  </si>
  <si>
    <t>QN02</t>
  </si>
  <si>
    <t>Winnersh Parish Council</t>
  </si>
  <si>
    <t>Wokingham Borough Council</t>
  </si>
  <si>
    <t>QL24</t>
  </si>
  <si>
    <t>Wokingham Town Council</t>
  </si>
  <si>
    <t>QN71</t>
  </si>
  <si>
    <t>Wokingham Without Parish Council</t>
  </si>
  <si>
    <t>QL15</t>
  </si>
  <si>
    <t>Woodley Town Council</t>
  </si>
  <si>
    <t>QM53</t>
  </si>
  <si>
    <t>QL26</t>
  </si>
  <si>
    <t>Continental Landscapes Ltd</t>
  </si>
  <si>
    <t>Fire &amp; Rescue Service</t>
  </si>
  <si>
    <t>The Heights Primary School</t>
  </si>
  <si>
    <t>Holyport College</t>
  </si>
  <si>
    <t>Manor Green School</t>
  </si>
  <si>
    <t>Penn Wood School</t>
  </si>
  <si>
    <t xml:space="preserve">Queen Anne Royal Free </t>
  </si>
  <si>
    <t>St Bernards School</t>
  </si>
  <si>
    <t>Waingels College</t>
  </si>
  <si>
    <t>Purley on Thames PC</t>
  </si>
  <si>
    <t>Charvil PC</t>
  </si>
  <si>
    <t>Busy Bee Cleaning Services Ltd (Slough &amp; Eton)</t>
  </si>
  <si>
    <t>QN95</t>
  </si>
  <si>
    <t>QN86</t>
  </si>
  <si>
    <t>Holybrook PC</t>
  </si>
  <si>
    <t>QN93</t>
  </si>
  <si>
    <t>QN74</t>
  </si>
  <si>
    <t>QN81</t>
  </si>
  <si>
    <t>QN94</t>
  </si>
  <si>
    <t>QN77</t>
  </si>
  <si>
    <t>QN96</t>
  </si>
  <si>
    <t>D. Deficit Funding (if applicable)</t>
  </si>
  <si>
    <t>E. Total Contribution Amount: ( = A + B + C + D)</t>
  </si>
  <si>
    <t>F. Rate at which employer contributions deducted:</t>
  </si>
  <si>
    <t>G. Adjustments to above (please specify below)</t>
  </si>
  <si>
    <t>Y09</t>
  </si>
  <si>
    <t>H. PENSIONABLE PAYROLL FOR THE MONTH</t>
  </si>
  <si>
    <t>J. Method of Payment (BACS or cheque)</t>
  </si>
  <si>
    <t>K. Date bank transfer to be credited (if applicable):</t>
  </si>
  <si>
    <t>I. Total amount payable: ( = E + G )</t>
  </si>
  <si>
    <t>REFERENCE (COST CENTRE - check look up table if in doubt):</t>
  </si>
  <si>
    <t>EMPLOYER NAME :</t>
  </si>
  <si>
    <t>Payroll</t>
  </si>
  <si>
    <t>QM25</t>
  </si>
  <si>
    <t>QM26</t>
  </si>
  <si>
    <t>Slough Children's Services Trust</t>
  </si>
  <si>
    <t>QM30</t>
  </si>
  <si>
    <t>Forest Bridge School</t>
  </si>
  <si>
    <t>QM35</t>
  </si>
  <si>
    <t>Newlands Girls' School</t>
  </si>
  <si>
    <t>QL94</t>
  </si>
  <si>
    <t>Bray Parish Council</t>
  </si>
  <si>
    <t>Bellevue Place Education Trust</t>
  </si>
  <si>
    <t>QL39</t>
  </si>
  <si>
    <t>Eton Town Council</t>
  </si>
  <si>
    <t>QM45</t>
  </si>
  <si>
    <t>Wraysbury Parish Council</t>
  </si>
  <si>
    <t>QL08</t>
  </si>
  <si>
    <t>Cookham Parish Council</t>
  </si>
  <si>
    <t>QB05</t>
  </si>
  <si>
    <t>Compton Parish Council</t>
  </si>
  <si>
    <t>Warfield Parish Council</t>
  </si>
  <si>
    <t>Innovate Services (Baylis Ct)</t>
  </si>
  <si>
    <t>QB10</t>
  </si>
  <si>
    <t>Innovate Services (Prospect)</t>
  </si>
  <si>
    <t>QB17</t>
  </si>
  <si>
    <t>Lambourn Parish Council</t>
  </si>
  <si>
    <t>QB22</t>
  </si>
  <si>
    <t>B. Employee Additional Contributions</t>
  </si>
  <si>
    <t>DO NOT INCLUDE AVCs</t>
  </si>
  <si>
    <t>QB24</t>
  </si>
  <si>
    <t>QB25</t>
  </si>
  <si>
    <t>Ashley Hill Schools Trust</t>
  </si>
  <si>
    <t>QB26</t>
  </si>
  <si>
    <t>QB27</t>
  </si>
  <si>
    <t>QB28</t>
  </si>
  <si>
    <t>Bohunt Education Trust</t>
  </si>
  <si>
    <t>QB29</t>
  </si>
  <si>
    <t>QB30</t>
  </si>
  <si>
    <t>Excalibur Academies Trust</t>
  </si>
  <si>
    <t>Glyn Learning Foundation</t>
  </si>
  <si>
    <t>QB32</t>
  </si>
  <si>
    <t>QB33</t>
  </si>
  <si>
    <t>Haybrook College Trust</t>
  </si>
  <si>
    <t>QB35</t>
  </si>
  <si>
    <t>QB34</t>
  </si>
  <si>
    <t>Kennet School Academies Trust</t>
  </si>
  <si>
    <t>QB36</t>
  </si>
  <si>
    <t>QB38</t>
  </si>
  <si>
    <t>QB39</t>
  </si>
  <si>
    <t>QB41</t>
  </si>
  <si>
    <t>QB42</t>
  </si>
  <si>
    <t>QB43</t>
  </si>
  <si>
    <t>QB44</t>
  </si>
  <si>
    <t>QB45</t>
  </si>
  <si>
    <t>QB46</t>
  </si>
  <si>
    <t>QB47</t>
  </si>
  <si>
    <t>QB48</t>
  </si>
  <si>
    <t>QB49</t>
  </si>
  <si>
    <t>QB50</t>
  </si>
  <si>
    <t>QB51</t>
  </si>
  <si>
    <t>QB53</t>
  </si>
  <si>
    <t>Marish Academy Trust</t>
  </si>
  <si>
    <t>Newbury Academy Trust</t>
  </si>
  <si>
    <t>Oxford Dioscean Schools Trust</t>
  </si>
  <si>
    <t>Park Federation Academy Trust</t>
  </si>
  <si>
    <t>SASH Education Trust</t>
  </si>
  <si>
    <t>Schelwood Academy Trust</t>
  </si>
  <si>
    <t>Specialist Education Trust</t>
  </si>
  <si>
    <t>The Forest School Academy Trust</t>
  </si>
  <si>
    <t>QB54</t>
  </si>
  <si>
    <t>QB55</t>
  </si>
  <si>
    <t>QB56</t>
  </si>
  <si>
    <t>The Slough and East Berkshire MAT</t>
  </si>
  <si>
    <t>Windsor Learning Partnership</t>
  </si>
  <si>
    <t xml:space="preserve"> </t>
  </si>
  <si>
    <t>Adj</t>
  </si>
  <si>
    <t>Annual Deficit Recovery</t>
  </si>
  <si>
    <t xml:space="preserve"> 1. Care Main Scheme</t>
  </si>
  <si>
    <t xml:space="preserve"> 2. Care 50/50 Scheme</t>
  </si>
  <si>
    <t xml:space="preserve"> 1.  Post April 2014 Employee Additional Contributions (i.e. APCs)</t>
  </si>
  <si>
    <t xml:space="preserve"> 2.  Pre March 2014 Employee Additional Contributions (i.e. ARCs and Added Years)</t>
  </si>
  <si>
    <t>Reach2  Academy Trust</t>
  </si>
  <si>
    <t>Yattendon Parish Council</t>
  </si>
  <si>
    <t>QB58</t>
  </si>
  <si>
    <t>Greenham Parish Council</t>
  </si>
  <si>
    <t>QB57</t>
  </si>
  <si>
    <t>Optalis Ltd (RBWM)</t>
  </si>
  <si>
    <t>QB59</t>
  </si>
  <si>
    <t>Volkerhighways Limited</t>
  </si>
  <si>
    <t>Project Centre Limited</t>
  </si>
  <si>
    <t>QB60</t>
  </si>
  <si>
    <t>QB61</t>
  </si>
  <si>
    <t>Project Centre Limited 2</t>
  </si>
  <si>
    <t>QB62</t>
  </si>
  <si>
    <t xml:space="preserve">Bonitas Multi Academy Trust </t>
  </si>
  <si>
    <t>QB63</t>
  </si>
  <si>
    <t>Frassati Catholic Academy Trust</t>
  </si>
  <si>
    <t>The Keys Academy Trust</t>
  </si>
  <si>
    <t>QB64</t>
  </si>
  <si>
    <t>Hampstead Norreys Parish Council</t>
  </si>
  <si>
    <t>QB67</t>
  </si>
  <si>
    <t>Hayward Services (Cox Green)</t>
  </si>
  <si>
    <t>Hayward Services (Wexham)</t>
  </si>
  <si>
    <t>QB65</t>
  </si>
  <si>
    <t>QB66</t>
  </si>
  <si>
    <t>RBWM Property Company Ltd</t>
  </si>
  <si>
    <t>QB68</t>
  </si>
  <si>
    <t>Berkshire Schools Trust</t>
  </si>
  <si>
    <t>Innovate Services (Emmbrook)</t>
  </si>
  <si>
    <t>QB18</t>
  </si>
  <si>
    <t>NSL Ltd</t>
  </si>
  <si>
    <t>QB70</t>
  </si>
  <si>
    <t>QB69</t>
  </si>
  <si>
    <t>Osborne Property Services Ltd</t>
  </si>
  <si>
    <t>Greenshaw Learning Trust</t>
  </si>
  <si>
    <t>The Windsor Forest Colleges Group (Previously East Berkshire College)</t>
  </si>
  <si>
    <t>QB71</t>
  </si>
  <si>
    <t>QB73</t>
  </si>
  <si>
    <t xml:space="preserve">The Beehive (Wokingham) Limited </t>
  </si>
  <si>
    <t>QB72</t>
  </si>
  <si>
    <t>Email to : LGPS@RBWM.gov.uk</t>
  </si>
  <si>
    <t>Pangbourne Parish Council</t>
  </si>
  <si>
    <t>QB74</t>
  </si>
  <si>
    <t>Pioneer Education Trust (Previously Upton Court Ed Trust)</t>
  </si>
  <si>
    <t>Bouygues E&amp;S UK Ltd</t>
  </si>
  <si>
    <t>QB75</t>
  </si>
  <si>
    <t>Maiden Erlegh Schools Trust</t>
  </si>
  <si>
    <t>QB76</t>
  </si>
  <si>
    <t>QB77</t>
  </si>
  <si>
    <t>SLM (Slough) Community Leisure</t>
  </si>
  <si>
    <t>SLM Charitable Trust 2</t>
  </si>
  <si>
    <t>SLM Fitness &amp; Health</t>
  </si>
  <si>
    <t>SLM Food &amp; Beverage</t>
  </si>
  <si>
    <t>QB83</t>
  </si>
  <si>
    <t>QB82</t>
  </si>
  <si>
    <t>QB81</t>
  </si>
  <si>
    <t>Accent Catering Services Ltd</t>
  </si>
  <si>
    <t>QB84</t>
  </si>
  <si>
    <t>QB85</t>
  </si>
  <si>
    <t>QB87</t>
  </si>
  <si>
    <t>QB88</t>
  </si>
  <si>
    <t xml:space="preserve">Orchard Hill College &amp; Academy Trust </t>
  </si>
  <si>
    <t>Brighter Futures for Children</t>
  </si>
  <si>
    <t>QB86</t>
  </si>
  <si>
    <t>Aspens Services Limited</t>
  </si>
  <si>
    <t>QB89</t>
  </si>
  <si>
    <t>Compass Contract Services (UK)</t>
  </si>
  <si>
    <t>QB90</t>
  </si>
  <si>
    <t>KGB Cleaning Ltd – Denefield</t>
  </si>
  <si>
    <t>QB93</t>
  </si>
  <si>
    <t>QB94</t>
  </si>
  <si>
    <t>Bucklebury Parish Council</t>
  </si>
  <si>
    <t>The Gold Rose Trust (Previously Cippenham Sch Trust)</t>
  </si>
  <si>
    <t>Claycot's School</t>
  </si>
  <si>
    <t>Absolutely Leisure</t>
  </si>
  <si>
    <t>Desborough College</t>
  </si>
  <si>
    <t>QN44</t>
  </si>
  <si>
    <t>ALET (Activate Learning Education Trust)</t>
  </si>
  <si>
    <t>Silva Homes (Previously Bracknell Forest Homes)</t>
  </si>
  <si>
    <t>QB91</t>
  </si>
  <si>
    <t>Slough Community Leisure (Deficit only)</t>
  </si>
  <si>
    <t>QL80</t>
  </si>
  <si>
    <t>Anthem Schools Trust (previously CfBT School Trust)</t>
  </si>
  <si>
    <t>Wexham Court Parish Council</t>
  </si>
  <si>
    <t>QL97</t>
  </si>
  <si>
    <t>Volkerhighways Limited (Wok)</t>
  </si>
  <si>
    <t>QB96</t>
  </si>
  <si>
    <t>QB97</t>
  </si>
  <si>
    <t>Frays Academy Trust</t>
  </si>
  <si>
    <t xml:space="preserve">Go Beanies Limited </t>
  </si>
  <si>
    <t>QB98</t>
  </si>
  <si>
    <t>King's Academy Group</t>
  </si>
  <si>
    <t xml:space="preserve">Activate Learning (B&amp;W College) </t>
  </si>
  <si>
    <t>Tyr Abad</t>
  </si>
  <si>
    <t>QC01</t>
  </si>
  <si>
    <t>The Riverside Day Nursery Ltd</t>
  </si>
  <si>
    <t>St Thomas Catholic Academies Trust</t>
  </si>
  <si>
    <t xml:space="preserve">Corvus Learning Trust </t>
  </si>
  <si>
    <t>Circle Trust</t>
  </si>
  <si>
    <t>Solutions4Health</t>
  </si>
  <si>
    <t>QC02</t>
  </si>
  <si>
    <t>Swaythling Housing Association (previously Windsor Housing)</t>
  </si>
  <si>
    <t>Creative Support Extra Care</t>
  </si>
  <si>
    <t xml:space="preserve">Creative Support </t>
  </si>
  <si>
    <t>QM27</t>
  </si>
  <si>
    <t>Horton PC</t>
  </si>
  <si>
    <t>QC05</t>
  </si>
  <si>
    <t>Hayward Services (Reading Girls)</t>
  </si>
  <si>
    <t>QC04</t>
  </si>
  <si>
    <t>Arbib Education Trust</t>
  </si>
  <si>
    <t>QC07</t>
  </si>
  <si>
    <t>Thames Valley Cleaning Limited</t>
  </si>
  <si>
    <t>QC06</t>
  </si>
  <si>
    <t>W&amp;M Youth &amp; Community Counselling Service</t>
  </si>
  <si>
    <t>Leisure Focus Trust</t>
  </si>
  <si>
    <t>QC08</t>
  </si>
  <si>
    <t>Churchill Contract Services Ltd</t>
  </si>
  <si>
    <t>QC09</t>
  </si>
  <si>
    <t>Chiltern Way Academy Trust (Northern House School)</t>
  </si>
  <si>
    <t>Change Grow Live</t>
  </si>
  <si>
    <t>QC10</t>
  </si>
  <si>
    <t>Transform Learning Trust (Park House Sch)</t>
  </si>
  <si>
    <t>Hayward Services (SASH)</t>
  </si>
  <si>
    <t>QC11</t>
  </si>
  <si>
    <t>Heart Facilities Limited</t>
  </si>
  <si>
    <t>QC12</t>
  </si>
  <si>
    <t>Khalsa Primary School</t>
  </si>
  <si>
    <t>QC13</t>
  </si>
  <si>
    <t>Ers % 21/22</t>
  </si>
  <si>
    <t>The Thames Learning Trust (previously Baylis Court Trust)</t>
  </si>
  <si>
    <t>Deficit only to be paid left 01.04.20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</si>
</sst>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0.0%"/>
    <numFmt numFmtId="165" formatCode="&quot;£&quot;#,##0.00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double"/>
      <sz val="10"/>
      <color indexed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3F3F76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CC99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8" fillId="3" borderId="21" applyNumberFormat="0" applyAlignment="0" applyProtection="0"/>
    <xf numFmtId="0" fontId="10" fillId="5" borderId="0" applyNumberFormat="0" applyBorder="0" applyAlignment="0" applyProtection="0"/>
    <xf numFmtId="0" fontId="12" fillId="7" borderId="22" applyNumberFormat="0" applyFont="0" applyAlignment="0" applyProtection="0"/>
  </cellStyleXfs>
  <cellXfs count="152">
    <xf numFmtId="0" fontId="0" fillId="0" borderId="0" xfId="0"/>
    <xf numFmtId="0" fontId="0" fillId="0" borderId="0" xfId="0" applyBorder="1" applyAlignment="1" applyProtection="1">
      <alignment horizontal="left"/>
    </xf>
    <xf numFmtId="8" fontId="0" fillId="2" borderId="1" xfId="0" applyNumberFormat="1" applyFill="1" applyBorder="1" applyProtection="1">
      <protection locked="0"/>
    </xf>
    <xf numFmtId="8" fontId="1" fillId="0" borderId="2" xfId="0" applyNumberFormat="1" applyFont="1" applyBorder="1" applyProtection="1">
      <protection hidden="1"/>
    </xf>
    <xf numFmtId="164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0" borderId="0" xfId="0" applyNumberFormat="1" applyBorder="1" applyProtection="1"/>
    <xf numFmtId="0" fontId="0" fillId="2" borderId="1" xfId="0" applyFill="1" applyBorder="1" applyProtection="1">
      <protection locked="0"/>
    </xf>
    <xf numFmtId="0" fontId="0" fillId="0" borderId="0" xfId="0" applyBorder="1" applyProtection="1"/>
    <xf numFmtId="14" fontId="0" fillId="2" borderId="1" xfId="0" applyNumberFormat="1" applyFill="1" applyBorder="1" applyProtection="1">
      <protection locked="0"/>
    </xf>
    <xf numFmtId="0" fontId="4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8" fontId="0" fillId="0" borderId="0" xfId="0" applyNumberFormat="1"/>
    <xf numFmtId="0" fontId="1" fillId="0" borderId="0" xfId="0" applyFont="1" applyBorder="1" applyProtection="1">
      <protection hidden="1"/>
    </xf>
    <xf numFmtId="0" fontId="1" fillId="0" borderId="3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NumberForma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9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left"/>
      <protection hidden="1"/>
    </xf>
    <xf numFmtId="8" fontId="0" fillId="0" borderId="0" xfId="0" applyNumberFormat="1" applyFill="1" applyBorder="1" applyProtection="1"/>
    <xf numFmtId="8" fontId="0" fillId="4" borderId="4" xfId="0" applyNumberFormat="1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0" borderId="0" xfId="0" applyBorder="1" applyAlignment="1" applyProtection="1">
      <alignment horizontal="center" wrapText="1"/>
    </xf>
    <xf numFmtId="14" fontId="0" fillId="0" borderId="0" xfId="0" applyNumberFormat="1" applyBorder="1" applyAlignment="1" applyProtection="1">
      <alignment horizontal="left"/>
    </xf>
    <xf numFmtId="0" fontId="1" fillId="0" borderId="0" xfId="0" applyFont="1" applyBorder="1" applyProtection="1"/>
    <xf numFmtId="8" fontId="0" fillId="0" borderId="0" xfId="0" applyNumberFormat="1" applyFill="1" applyBorder="1" applyProtection="1">
      <protection hidden="1"/>
    </xf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0" xfId="0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Fill="1" applyBorder="1" applyProtection="1"/>
    <xf numFmtId="0" fontId="9" fillId="0" borderId="0" xfId="0" applyFont="1" applyProtection="1"/>
    <xf numFmtId="0" fontId="9" fillId="0" borderId="0" xfId="0" applyFont="1" applyFill="1" applyBorder="1" applyProtection="1"/>
    <xf numFmtId="0" fontId="9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Alignment="1" applyProtection="1">
      <alignment horizontal="center"/>
    </xf>
    <xf numFmtId="0" fontId="0" fillId="0" borderId="11" xfId="0" applyBorder="1" applyProtection="1"/>
    <xf numFmtId="0" fontId="0" fillId="0" borderId="12" xfId="0" applyBorder="1" applyProtection="1"/>
    <xf numFmtId="0" fontId="0" fillId="0" borderId="0" xfId="0" applyFill="1" applyBorder="1" applyProtection="1"/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left"/>
      <protection hidden="1"/>
    </xf>
    <xf numFmtId="14" fontId="0" fillId="0" borderId="0" xfId="0" applyNumberFormat="1" applyBorder="1" applyAlignment="1" applyProtection="1">
      <alignment horizontal="left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Fill="1" applyBorder="1" applyProtection="1">
      <protection hidden="1"/>
    </xf>
    <xf numFmtId="165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8" fontId="2" fillId="2" borderId="1" xfId="0" applyNumberFormat="1" applyFont="1" applyFill="1" applyBorder="1" applyProtection="1">
      <protection locked="0" hidden="1"/>
    </xf>
    <xf numFmtId="8" fontId="0" fillId="4" borderId="4" xfId="0" applyNumberFormat="1" applyFill="1" applyBorder="1" applyProtection="1">
      <protection locked="0" hidden="1"/>
    </xf>
    <xf numFmtId="8" fontId="0" fillId="2" borderId="1" xfId="0" applyNumberFormat="1" applyFill="1" applyBorder="1" applyProtection="1">
      <protection locked="0" hidden="1"/>
    </xf>
    <xf numFmtId="164" fontId="0" fillId="2" borderId="1" xfId="0" applyNumberFormat="1" applyFill="1" applyBorder="1" applyProtection="1">
      <protection locked="0" hidden="1"/>
    </xf>
    <xf numFmtId="165" fontId="0" fillId="2" borderId="1" xfId="0" applyNumberFormat="1" applyFill="1" applyBorder="1" applyProtection="1">
      <protection locked="0" hidden="1"/>
    </xf>
    <xf numFmtId="0" fontId="0" fillId="2" borderId="1" xfId="0" applyFill="1" applyBorder="1" applyProtection="1">
      <protection locked="0" hidden="1"/>
    </xf>
    <xf numFmtId="14" fontId="0" fillId="2" borderId="1" xfId="0" applyNumberFormat="1" applyFill="1" applyBorder="1" applyProtection="1">
      <protection locked="0" hidden="1"/>
    </xf>
    <xf numFmtId="8" fontId="0" fillId="2" borderId="3" xfId="0" applyNumberFormat="1" applyFill="1" applyBorder="1" applyProtection="1">
      <protection locked="0" hidden="1"/>
    </xf>
    <xf numFmtId="0" fontId="2" fillId="2" borderId="1" xfId="0" applyFont="1" applyFill="1" applyBorder="1" applyProtection="1">
      <protection locked="0" hidden="1"/>
    </xf>
    <xf numFmtId="0" fontId="2" fillId="0" borderId="0" xfId="0" applyFont="1" applyBorder="1" applyProtection="1">
      <protection hidden="1"/>
    </xf>
    <xf numFmtId="0" fontId="0" fillId="0" borderId="21" xfId="0" applyBorder="1" applyAlignment="1">
      <alignment horizontal="left"/>
    </xf>
    <xf numFmtId="0" fontId="2" fillId="0" borderId="21" xfId="0" applyFont="1" applyBorder="1" applyAlignment="1">
      <alignment horizontal="left"/>
    </xf>
    <xf numFmtId="165" fontId="0" fillId="4" borderId="3" xfId="0" applyNumberFormat="1" applyFill="1" applyBorder="1" applyProtection="1">
      <protection locked="0" hidden="1"/>
    </xf>
    <xf numFmtId="165" fontId="0" fillId="4" borderId="4" xfId="0" applyNumberFormat="1" applyFill="1" applyBorder="1" applyProtection="1">
      <protection locked="0" hidden="1"/>
    </xf>
    <xf numFmtId="165" fontId="2" fillId="0" borderId="3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1" fillId="0" borderId="3" xfId="0" applyNumberFormat="1" applyFont="1" applyFill="1" applyBorder="1" applyAlignment="1">
      <alignment horizontal="right" wrapText="1"/>
    </xf>
    <xf numFmtId="165" fontId="0" fillId="0" borderId="0" xfId="0" applyNumberFormat="1" applyAlignment="1">
      <alignment horizontal="right"/>
    </xf>
    <xf numFmtId="0" fontId="2" fillId="0" borderId="3" xfId="1" applyFont="1" applyFill="1" applyBorder="1" applyAlignment="1">
      <alignment horizontal="left"/>
    </xf>
    <xf numFmtId="165" fontId="0" fillId="4" borderId="3" xfId="0" applyNumberFormat="1" applyFill="1" applyBorder="1" applyProtection="1">
      <protection locked="0"/>
    </xf>
    <xf numFmtId="165" fontId="0" fillId="4" borderId="4" xfId="0" applyNumberFormat="1" applyFill="1" applyBorder="1" applyProtection="1">
      <protection locked="0"/>
    </xf>
    <xf numFmtId="8" fontId="0" fillId="4" borderId="3" xfId="0" applyNumberFormat="1" applyFill="1" applyBorder="1" applyProtection="1">
      <protection locked="0" hidden="1"/>
    </xf>
    <xf numFmtId="164" fontId="1" fillId="0" borderId="3" xfId="0" applyNumberFormat="1" applyFont="1" applyBorder="1" applyAlignment="1">
      <alignment horizontal="left" wrapText="1"/>
    </xf>
    <xf numFmtId="164" fontId="0" fillId="0" borderId="3" xfId="0" applyNumberFormat="1" applyBorder="1" applyAlignment="1">
      <alignment horizontal="left"/>
    </xf>
    <xf numFmtId="164" fontId="0" fillId="0" borderId="3" xfId="0" applyNumberFormat="1" applyFill="1" applyBorder="1" applyAlignment="1">
      <alignment horizontal="left"/>
    </xf>
    <xf numFmtId="164" fontId="0" fillId="0" borderId="0" xfId="0" applyNumberFormat="1"/>
    <xf numFmtId="0" fontId="1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left"/>
    </xf>
    <xf numFmtId="0" fontId="11" fillId="6" borderId="3" xfId="2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0" xfId="0" applyFont="1" applyFill="1"/>
    <xf numFmtId="0" fontId="0" fillId="7" borderId="22" xfId="3" applyFont="1" applyAlignment="1">
      <alignment horizontal="left"/>
    </xf>
    <xf numFmtId="0" fontId="11" fillId="7" borderId="22" xfId="3" applyFont="1" applyAlignment="1">
      <alignment horizontal="left"/>
    </xf>
    <xf numFmtId="0" fontId="0" fillId="0" borderId="22" xfId="3" applyFont="1" applyFill="1" applyAlignment="1">
      <alignment horizontal="left"/>
    </xf>
    <xf numFmtId="0" fontId="11" fillId="0" borderId="22" xfId="3" applyFont="1" applyFill="1" applyAlignment="1">
      <alignment horizontal="left"/>
    </xf>
    <xf numFmtId="0" fontId="2" fillId="0" borderId="22" xfId="3" applyFont="1" applyFill="1" applyAlignment="1">
      <alignment horizontal="left"/>
    </xf>
    <xf numFmtId="0" fontId="0" fillId="7" borderId="22" xfId="3" applyFont="1"/>
    <xf numFmtId="0" fontId="2" fillId="0" borderId="0" xfId="0" applyFont="1"/>
    <xf numFmtId="0" fontId="1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2" borderId="15" xfId="0" quotePrefix="1" applyFont="1" applyFill="1" applyBorder="1" applyAlignment="1" applyProtection="1">
      <alignment horizontal="left" vertical="top" wrapText="1"/>
      <protection locked="0" hidden="1"/>
    </xf>
    <xf numFmtId="0" fontId="2" fillId="2" borderId="16" xfId="0" quotePrefix="1" applyFont="1" applyFill="1" applyBorder="1" applyAlignment="1" applyProtection="1">
      <alignment horizontal="left" vertical="top" wrapText="1"/>
      <protection locked="0" hidden="1"/>
    </xf>
    <xf numFmtId="0" fontId="2" fillId="2" borderId="17" xfId="0" quotePrefix="1" applyFont="1" applyFill="1" applyBorder="1" applyAlignment="1" applyProtection="1">
      <alignment horizontal="left" vertical="top" wrapText="1"/>
      <protection locked="0" hidden="1"/>
    </xf>
    <xf numFmtId="0" fontId="2" fillId="2" borderId="5" xfId="0" quotePrefix="1" applyFont="1" applyFill="1" applyBorder="1" applyAlignment="1" applyProtection="1">
      <alignment horizontal="left" vertical="top" wrapText="1"/>
      <protection locked="0" hidden="1"/>
    </xf>
    <xf numFmtId="0" fontId="2" fillId="2" borderId="0" xfId="0" quotePrefix="1" applyFont="1" applyFill="1" applyBorder="1" applyAlignment="1" applyProtection="1">
      <alignment horizontal="left" vertical="top" wrapText="1"/>
      <protection locked="0" hidden="1"/>
    </xf>
    <xf numFmtId="0" fontId="2" fillId="2" borderId="6" xfId="0" quotePrefix="1" applyFont="1" applyFill="1" applyBorder="1" applyAlignment="1" applyProtection="1">
      <alignment horizontal="left" vertical="top" wrapText="1"/>
      <protection locked="0" hidden="1"/>
    </xf>
    <xf numFmtId="0" fontId="2" fillId="2" borderId="18" xfId="0" quotePrefix="1" applyFont="1" applyFill="1" applyBorder="1" applyAlignment="1" applyProtection="1">
      <alignment horizontal="left" vertical="top" wrapText="1"/>
      <protection locked="0" hidden="1"/>
    </xf>
    <xf numFmtId="0" fontId="2" fillId="2" borderId="19" xfId="0" quotePrefix="1" applyFont="1" applyFill="1" applyBorder="1" applyAlignment="1" applyProtection="1">
      <alignment horizontal="left" vertical="top" wrapText="1"/>
      <protection locked="0" hidden="1"/>
    </xf>
    <xf numFmtId="0" fontId="2" fillId="2" borderId="20" xfId="0" quotePrefix="1" applyFont="1" applyFill="1" applyBorder="1" applyAlignment="1" applyProtection="1">
      <alignment horizontal="left" vertical="top" wrapText="1"/>
      <protection locked="0" hidden="1"/>
    </xf>
    <xf numFmtId="0" fontId="2" fillId="2" borderId="13" xfId="0" applyFont="1" applyFill="1" applyBorder="1" applyAlignment="1" applyProtection="1">
      <alignment horizontal="left"/>
      <protection locked="0" hidden="1"/>
    </xf>
    <xf numFmtId="0" fontId="0" fillId="2" borderId="14" xfId="0" applyFill="1" applyBorder="1" applyAlignment="1" applyProtection="1">
      <alignment horizontal="left"/>
      <protection locked="0" hidden="1"/>
    </xf>
    <xf numFmtId="0" fontId="2" fillId="2" borderId="15" xfId="0" quotePrefix="1" applyFont="1" applyFill="1" applyBorder="1" applyAlignment="1" applyProtection="1">
      <alignment horizontal="center" vertical="top"/>
      <protection locked="0" hidden="1"/>
    </xf>
    <xf numFmtId="0" fontId="2" fillId="2" borderId="16" xfId="0" quotePrefix="1" applyFont="1" applyFill="1" applyBorder="1" applyAlignment="1" applyProtection="1">
      <alignment horizontal="center" vertical="top"/>
      <protection locked="0" hidden="1"/>
    </xf>
    <xf numFmtId="0" fontId="2" fillId="2" borderId="17" xfId="0" quotePrefix="1" applyFont="1" applyFill="1" applyBorder="1" applyAlignment="1" applyProtection="1">
      <alignment horizontal="center" vertical="top"/>
      <protection locked="0" hidden="1"/>
    </xf>
    <xf numFmtId="0" fontId="2" fillId="2" borderId="5" xfId="0" quotePrefix="1" applyFont="1" applyFill="1" applyBorder="1" applyAlignment="1" applyProtection="1">
      <alignment horizontal="center" vertical="top"/>
      <protection locked="0" hidden="1"/>
    </xf>
    <xf numFmtId="0" fontId="2" fillId="2" borderId="0" xfId="0" quotePrefix="1" applyFont="1" applyFill="1" applyBorder="1" applyAlignment="1" applyProtection="1">
      <alignment horizontal="center" vertical="top"/>
      <protection locked="0" hidden="1"/>
    </xf>
    <xf numFmtId="0" fontId="2" fillId="2" borderId="6" xfId="0" quotePrefix="1" applyFont="1" applyFill="1" applyBorder="1" applyAlignment="1" applyProtection="1">
      <alignment horizontal="center" vertical="top"/>
      <protection locked="0" hidden="1"/>
    </xf>
    <xf numFmtId="0" fontId="2" fillId="2" borderId="18" xfId="0" quotePrefix="1" applyFont="1" applyFill="1" applyBorder="1" applyAlignment="1" applyProtection="1">
      <alignment horizontal="center" vertical="top"/>
      <protection locked="0" hidden="1"/>
    </xf>
    <xf numFmtId="0" fontId="2" fillId="2" borderId="19" xfId="0" quotePrefix="1" applyFont="1" applyFill="1" applyBorder="1" applyAlignment="1" applyProtection="1">
      <alignment horizontal="center" vertical="top"/>
      <protection locked="0" hidden="1"/>
    </xf>
    <xf numFmtId="0" fontId="2" fillId="2" borderId="20" xfId="0" quotePrefix="1" applyFont="1" applyFill="1" applyBorder="1" applyAlignment="1" applyProtection="1">
      <alignment horizontal="center" vertical="top"/>
      <protection locked="0" hidden="1"/>
    </xf>
    <xf numFmtId="0" fontId="1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2" borderId="14" xfId="0" applyFill="1" applyBorder="1" applyAlignment="1" applyProtection="1">
      <alignment horizontal="left"/>
      <protection locked="0"/>
    </xf>
    <xf numFmtId="0" fontId="2" fillId="2" borderId="15" xfId="0" quotePrefix="1" applyFont="1" applyFill="1" applyBorder="1" applyAlignment="1" applyProtection="1">
      <alignment horizontal="left" vertical="top" wrapText="1"/>
      <protection locked="0"/>
    </xf>
    <xf numFmtId="0" fontId="2" fillId="2" borderId="16" xfId="0" quotePrefix="1" applyFont="1" applyFill="1" applyBorder="1" applyAlignment="1" applyProtection="1">
      <alignment horizontal="left" vertical="top" wrapText="1"/>
      <protection locked="0"/>
    </xf>
    <xf numFmtId="0" fontId="2" fillId="2" borderId="17" xfId="0" quotePrefix="1" applyFont="1" applyFill="1" applyBorder="1" applyAlignment="1" applyProtection="1">
      <alignment horizontal="left" vertical="top" wrapText="1"/>
      <protection locked="0"/>
    </xf>
    <xf numFmtId="0" fontId="2" fillId="2" borderId="5" xfId="0" quotePrefix="1" applyFont="1" applyFill="1" applyBorder="1" applyAlignment="1" applyProtection="1">
      <alignment horizontal="left" vertical="top" wrapText="1"/>
      <protection locked="0"/>
    </xf>
    <xf numFmtId="0" fontId="2" fillId="2" borderId="0" xfId="0" quotePrefix="1" applyFont="1" applyFill="1" applyBorder="1" applyAlignment="1" applyProtection="1">
      <alignment horizontal="left" vertical="top" wrapText="1"/>
      <protection locked="0"/>
    </xf>
    <xf numFmtId="0" fontId="2" fillId="2" borderId="6" xfId="0" quotePrefix="1" applyFont="1" applyFill="1" applyBorder="1" applyAlignment="1" applyProtection="1">
      <alignment horizontal="left" vertical="top" wrapText="1"/>
      <protection locked="0"/>
    </xf>
    <xf numFmtId="0" fontId="2" fillId="2" borderId="18" xfId="0" quotePrefix="1" applyFont="1" applyFill="1" applyBorder="1" applyAlignment="1" applyProtection="1">
      <alignment horizontal="left" vertical="top" wrapText="1"/>
      <protection locked="0"/>
    </xf>
    <xf numFmtId="0" fontId="2" fillId="2" borderId="19" xfId="0" quotePrefix="1" applyFont="1" applyFill="1" applyBorder="1" applyAlignment="1" applyProtection="1">
      <alignment horizontal="left" vertical="top" wrapText="1"/>
      <protection locked="0"/>
    </xf>
    <xf numFmtId="0" fontId="2" fillId="2" borderId="20" xfId="0" quotePrefix="1" applyFont="1" applyFill="1" applyBorder="1" applyAlignment="1" applyProtection="1">
      <alignment horizontal="left" vertical="top" wrapText="1"/>
      <protection locked="0"/>
    </xf>
    <xf numFmtId="0" fontId="0" fillId="2" borderId="16" xfId="0" applyFill="1" applyBorder="1" applyAlignment="1" applyProtection="1">
      <alignment horizontal="left" vertical="top" wrapText="1"/>
      <protection locked="0" hidden="1"/>
    </xf>
    <xf numFmtId="0" fontId="0" fillId="2" borderId="17" xfId="0" applyFill="1" applyBorder="1" applyAlignment="1" applyProtection="1">
      <alignment horizontal="left" vertical="top" wrapText="1"/>
      <protection locked="0" hidden="1"/>
    </xf>
    <xf numFmtId="0" fontId="0" fillId="2" borderId="5" xfId="0" applyFill="1" applyBorder="1" applyAlignment="1" applyProtection="1">
      <alignment horizontal="left" vertical="top" wrapText="1"/>
      <protection locked="0" hidden="1"/>
    </xf>
    <xf numFmtId="0" fontId="0" fillId="2" borderId="0" xfId="0" applyFill="1" applyBorder="1" applyAlignment="1" applyProtection="1">
      <alignment horizontal="left" vertical="top" wrapText="1"/>
      <protection locked="0" hidden="1"/>
    </xf>
    <xf numFmtId="0" fontId="0" fillId="2" borderId="6" xfId="0" applyFill="1" applyBorder="1" applyAlignment="1" applyProtection="1">
      <alignment horizontal="left" vertical="top" wrapText="1"/>
      <protection locked="0" hidden="1"/>
    </xf>
    <xf numFmtId="0" fontId="0" fillId="2" borderId="18" xfId="0" applyFill="1" applyBorder="1" applyAlignment="1" applyProtection="1">
      <alignment horizontal="left" vertical="top" wrapText="1"/>
      <protection locked="0" hidden="1"/>
    </xf>
    <xf numFmtId="0" fontId="0" fillId="2" borderId="19" xfId="0" applyFill="1" applyBorder="1" applyAlignment="1" applyProtection="1">
      <alignment horizontal="left" vertical="top" wrapText="1"/>
      <protection locked="0" hidden="1"/>
    </xf>
    <xf numFmtId="0" fontId="0" fillId="2" borderId="20" xfId="0" applyFill="1" applyBorder="1" applyAlignment="1" applyProtection="1">
      <alignment horizontal="left" vertical="top" wrapText="1"/>
      <protection locked="0" hidden="1"/>
    </xf>
  </cellXfs>
  <cellStyles count="4">
    <cellStyle name="Good" xfId="2" builtinId="26"/>
    <cellStyle name="Input" xfId="1" builtinId="20"/>
    <cellStyle name="Normal" xfId="0" builtinId="0"/>
    <cellStyle name="Note" xfId="3" builtinId="10"/>
  </cellStyles>
  <dxfs count="0"/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4629150</xdr:colOff>
      <xdr:row>0</xdr:row>
      <xdr:rowOff>104775</xdr:rowOff>
    </xdr:from>
    <xdr:to>
      <xdr:col>2</xdr:col>
      <xdr:colOff>1019175</xdr:colOff>
      <xdr:row>5</xdr:row>
      <xdr:rowOff>104775</xdr:rowOff>
    </xdr:to>
    <xdr:pic>
      <xdr:nvPicPr>
        <xdr:cNvPr id="1289" name="Picture 1" descr="BPF Swan Logo_CMYK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04775"/>
          <a:ext cx="1219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4629150</xdr:colOff>
      <xdr:row>0</xdr:row>
      <xdr:rowOff>104775</xdr:rowOff>
    </xdr:from>
    <xdr:to>
      <xdr:col>2</xdr:col>
      <xdr:colOff>1019175</xdr:colOff>
      <xdr:row>5</xdr:row>
      <xdr:rowOff>104775</xdr:rowOff>
    </xdr:to>
    <xdr:pic>
      <xdr:nvPicPr>
        <xdr:cNvPr id="34966" name="Picture 1" descr="BPF Swan Logo_CMYK">
          <a:extLst>
            <a:ext uri="{FF2B5EF4-FFF2-40B4-BE49-F238E27FC236}">
              <a16:creationId xmlns:a16="http://schemas.microsoft.com/office/drawing/2014/main" id="{00000000-0008-0000-0A00-0000968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04775"/>
          <a:ext cx="1219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4629150</xdr:colOff>
      <xdr:row>0</xdr:row>
      <xdr:rowOff>104775</xdr:rowOff>
    </xdr:from>
    <xdr:to>
      <xdr:col>2</xdr:col>
      <xdr:colOff>1019175</xdr:colOff>
      <xdr:row>5</xdr:row>
      <xdr:rowOff>104775</xdr:rowOff>
    </xdr:to>
    <xdr:pic>
      <xdr:nvPicPr>
        <xdr:cNvPr id="35989" name="Picture 1" descr="BPF Swan Logo_CMYK">
          <a:extLst>
            <a:ext uri="{FF2B5EF4-FFF2-40B4-BE49-F238E27FC236}">
              <a16:creationId xmlns:a16="http://schemas.microsoft.com/office/drawing/2014/main" id="{00000000-0008-0000-0B00-0000958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04775"/>
          <a:ext cx="1219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4629150</xdr:colOff>
      <xdr:row>0</xdr:row>
      <xdr:rowOff>104775</xdr:rowOff>
    </xdr:from>
    <xdr:to>
      <xdr:col>2</xdr:col>
      <xdr:colOff>1019175</xdr:colOff>
      <xdr:row>5</xdr:row>
      <xdr:rowOff>104775</xdr:rowOff>
    </xdr:to>
    <xdr:pic>
      <xdr:nvPicPr>
        <xdr:cNvPr id="37012" name="Picture 1" descr="BPF Swan Logo_CMYK">
          <a:extLst>
            <a:ext uri="{FF2B5EF4-FFF2-40B4-BE49-F238E27FC236}">
              <a16:creationId xmlns:a16="http://schemas.microsoft.com/office/drawing/2014/main" id="{00000000-0008-0000-0C00-0000949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04775"/>
          <a:ext cx="1219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4629150</xdr:colOff>
      <xdr:row>0</xdr:row>
      <xdr:rowOff>104775</xdr:rowOff>
    </xdr:from>
    <xdr:to>
      <xdr:col>2</xdr:col>
      <xdr:colOff>1019175</xdr:colOff>
      <xdr:row>5</xdr:row>
      <xdr:rowOff>104775</xdr:rowOff>
    </xdr:to>
    <xdr:pic>
      <xdr:nvPicPr>
        <xdr:cNvPr id="26791" name="Picture 1" descr="BPF Swan Logo_CMYK">
          <a:extLst>
            <a:ext uri="{FF2B5EF4-FFF2-40B4-BE49-F238E27FC236}">
              <a16:creationId xmlns:a16="http://schemas.microsoft.com/office/drawing/2014/main" id="{00000000-0008-0000-0200-0000A7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04775"/>
          <a:ext cx="1219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4629150</xdr:colOff>
      <xdr:row>0</xdr:row>
      <xdr:rowOff>104775</xdr:rowOff>
    </xdr:from>
    <xdr:to>
      <xdr:col>2</xdr:col>
      <xdr:colOff>1019175</xdr:colOff>
      <xdr:row>5</xdr:row>
      <xdr:rowOff>104775</xdr:rowOff>
    </xdr:to>
    <xdr:pic>
      <xdr:nvPicPr>
        <xdr:cNvPr id="27812" name="Picture 1" descr="BPF Swan Logo_CMYK">
          <a:extLst>
            <a:ext uri="{FF2B5EF4-FFF2-40B4-BE49-F238E27FC236}">
              <a16:creationId xmlns:a16="http://schemas.microsoft.com/office/drawing/2014/main" id="{00000000-0008-0000-0300-0000A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04775"/>
          <a:ext cx="1219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4629150</xdr:colOff>
      <xdr:row>0</xdr:row>
      <xdr:rowOff>104775</xdr:rowOff>
    </xdr:from>
    <xdr:to>
      <xdr:col>2</xdr:col>
      <xdr:colOff>1019175</xdr:colOff>
      <xdr:row>5</xdr:row>
      <xdr:rowOff>104775</xdr:rowOff>
    </xdr:to>
    <xdr:pic>
      <xdr:nvPicPr>
        <xdr:cNvPr id="28833" name="Picture 1" descr="BPF Swan Logo_CMYK">
          <a:extLst>
            <a:ext uri="{FF2B5EF4-FFF2-40B4-BE49-F238E27FC236}">
              <a16:creationId xmlns:a16="http://schemas.microsoft.com/office/drawing/2014/main" id="{00000000-0008-0000-0400-0000A1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04775"/>
          <a:ext cx="1219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4629150</xdr:colOff>
      <xdr:row>0</xdr:row>
      <xdr:rowOff>104775</xdr:rowOff>
    </xdr:from>
    <xdr:to>
      <xdr:col>2</xdr:col>
      <xdr:colOff>1019175</xdr:colOff>
      <xdr:row>5</xdr:row>
      <xdr:rowOff>104775</xdr:rowOff>
    </xdr:to>
    <xdr:pic>
      <xdr:nvPicPr>
        <xdr:cNvPr id="29856" name="Picture 1" descr="BPF Swan Logo_CMYK">
          <a:extLst>
            <a:ext uri="{FF2B5EF4-FFF2-40B4-BE49-F238E27FC236}">
              <a16:creationId xmlns:a16="http://schemas.microsoft.com/office/drawing/2014/main" id="{00000000-0008-0000-0500-0000A0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04775"/>
          <a:ext cx="1219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4629150</xdr:colOff>
      <xdr:row>0</xdr:row>
      <xdr:rowOff>104775</xdr:rowOff>
    </xdr:from>
    <xdr:to>
      <xdr:col>2</xdr:col>
      <xdr:colOff>1019175</xdr:colOff>
      <xdr:row>5</xdr:row>
      <xdr:rowOff>104775</xdr:rowOff>
    </xdr:to>
    <xdr:pic>
      <xdr:nvPicPr>
        <xdr:cNvPr id="30877" name="Picture 1" descr="BPF Swan Logo_CMYK">
          <a:extLst>
            <a:ext uri="{FF2B5EF4-FFF2-40B4-BE49-F238E27FC236}">
              <a16:creationId xmlns:a16="http://schemas.microsoft.com/office/drawing/2014/main" id="{00000000-0008-0000-0600-00009D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04775"/>
          <a:ext cx="1219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4629150</xdr:colOff>
      <xdr:row>0</xdr:row>
      <xdr:rowOff>104775</xdr:rowOff>
    </xdr:from>
    <xdr:to>
      <xdr:col>2</xdr:col>
      <xdr:colOff>1019175</xdr:colOff>
      <xdr:row>5</xdr:row>
      <xdr:rowOff>104775</xdr:rowOff>
    </xdr:to>
    <xdr:pic>
      <xdr:nvPicPr>
        <xdr:cNvPr id="31900" name="Picture 1" descr="BPF Swan Logo_CMYK">
          <a:extLst>
            <a:ext uri="{FF2B5EF4-FFF2-40B4-BE49-F238E27FC236}">
              <a16:creationId xmlns:a16="http://schemas.microsoft.com/office/drawing/2014/main" id="{00000000-0008-0000-0700-00009C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04775"/>
          <a:ext cx="1219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4629150</xdr:colOff>
      <xdr:row>0</xdr:row>
      <xdr:rowOff>104775</xdr:rowOff>
    </xdr:from>
    <xdr:to>
      <xdr:col>2</xdr:col>
      <xdr:colOff>1019175</xdr:colOff>
      <xdr:row>5</xdr:row>
      <xdr:rowOff>104775</xdr:rowOff>
    </xdr:to>
    <xdr:pic>
      <xdr:nvPicPr>
        <xdr:cNvPr id="32923" name="Picture 1" descr="BPF Swan Logo_CMYK">
          <a:extLst>
            <a:ext uri="{FF2B5EF4-FFF2-40B4-BE49-F238E27FC236}">
              <a16:creationId xmlns:a16="http://schemas.microsoft.com/office/drawing/2014/main" id="{00000000-0008-0000-0800-00009B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04775"/>
          <a:ext cx="1219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4629150</xdr:colOff>
      <xdr:row>0</xdr:row>
      <xdr:rowOff>104775</xdr:rowOff>
    </xdr:from>
    <xdr:to>
      <xdr:col>2</xdr:col>
      <xdr:colOff>1019175</xdr:colOff>
      <xdr:row>5</xdr:row>
      <xdr:rowOff>104775</xdr:rowOff>
    </xdr:to>
    <xdr:pic>
      <xdr:nvPicPr>
        <xdr:cNvPr id="33945" name="Picture 1" descr="BPF Swan Logo_CMYK">
          <a:extLst>
            <a:ext uri="{FF2B5EF4-FFF2-40B4-BE49-F238E27FC236}">
              <a16:creationId xmlns:a16="http://schemas.microsoft.com/office/drawing/2014/main" id="{00000000-0008-0000-0900-000099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04775"/>
          <a:ext cx="1219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6"/>
  <sheetViews>
    <sheetView topLeftCell="A65" workbookViewId="0">
      <selection activeCell="C75" sqref="C75"/>
    </sheetView>
  </sheetViews>
  <sheetFormatPr defaultRowHeight="12.5" x14ac:dyDescent="0.25"/>
  <cols>
    <col min="1" max="1" width="50.81640625" bestFit="1" customWidth="1"/>
    <col min="3" max="3" width="9" style="95" bestFit="1" customWidth="1"/>
    <col min="4" max="4" width="13.81640625" style="87" bestFit="1" customWidth="1"/>
  </cols>
  <sheetData>
    <row r="1" spans="1:4" ht="26" x14ac:dyDescent="0.3">
      <c r="A1" s="15" t="s">
        <v>29</v>
      </c>
      <c r="B1" s="14" t="s">
        <v>28</v>
      </c>
      <c r="C1" s="92" t="s">
        <v>434</v>
      </c>
      <c r="D1" s="86" t="s">
        <v>302</v>
      </c>
    </row>
    <row r="2" spans="1:4" ht="13" x14ac:dyDescent="0.3">
      <c r="A2" s="15"/>
      <c r="B2" s="14"/>
      <c r="C2" s="92"/>
      <c r="D2" s="86"/>
    </row>
    <row r="3" spans="1:4" x14ac:dyDescent="0.25">
      <c r="A3" s="19" t="s">
        <v>380</v>
      </c>
      <c r="B3" s="20" t="s">
        <v>353</v>
      </c>
      <c r="C3" s="93">
        <v>0.14000000000000001</v>
      </c>
      <c r="D3" s="84">
        <v>0</v>
      </c>
    </row>
    <row r="4" spans="1:4" ht="14.5" x14ac:dyDescent="0.35">
      <c r="A4" s="98" t="s">
        <v>362</v>
      </c>
      <c r="B4" s="20" t="s">
        <v>363</v>
      </c>
      <c r="C4" s="93">
        <v>0.27300000000000002</v>
      </c>
      <c r="D4" s="84">
        <v>1826</v>
      </c>
    </row>
    <row r="5" spans="1:4" x14ac:dyDescent="0.25">
      <c r="A5" s="100" t="s">
        <v>398</v>
      </c>
      <c r="B5" s="16" t="s">
        <v>375</v>
      </c>
      <c r="C5" s="94">
        <v>0.29499999999999998</v>
      </c>
      <c r="D5" s="84">
        <v>0</v>
      </c>
    </row>
    <row r="6" spans="1:4" x14ac:dyDescent="0.25">
      <c r="A6" s="17" t="s">
        <v>31</v>
      </c>
      <c r="B6" s="16" t="s">
        <v>30</v>
      </c>
      <c r="C6" s="93">
        <v>0.23699999999999999</v>
      </c>
      <c r="D6" s="84">
        <v>0</v>
      </c>
    </row>
    <row r="7" spans="1:4" x14ac:dyDescent="0.25">
      <c r="A7" s="17" t="s">
        <v>33</v>
      </c>
      <c r="B7" s="16" t="s">
        <v>32</v>
      </c>
      <c r="C7" s="93">
        <v>0.14699999999999999</v>
      </c>
      <c r="D7" s="84">
        <v>2767</v>
      </c>
    </row>
    <row r="8" spans="1:4" x14ac:dyDescent="0.25">
      <c r="A8" s="17" t="s">
        <v>383</v>
      </c>
      <c r="B8" s="20" t="s">
        <v>255</v>
      </c>
      <c r="C8" s="93">
        <v>0.20599999999999999</v>
      </c>
      <c r="D8" s="84">
        <v>0</v>
      </c>
    </row>
    <row r="9" spans="1:4" x14ac:dyDescent="0.25">
      <c r="A9" s="17" t="s">
        <v>35</v>
      </c>
      <c r="B9" s="16" t="s">
        <v>34</v>
      </c>
      <c r="C9" s="93">
        <v>0.253</v>
      </c>
      <c r="D9" s="84">
        <v>0</v>
      </c>
    </row>
    <row r="10" spans="1:4" x14ac:dyDescent="0.25">
      <c r="A10" s="17" t="s">
        <v>37</v>
      </c>
      <c r="B10" s="16" t="s">
        <v>36</v>
      </c>
      <c r="C10" s="93">
        <v>0.20599999999999999</v>
      </c>
      <c r="D10" s="84">
        <v>0</v>
      </c>
    </row>
    <row r="11" spans="1:4" x14ac:dyDescent="0.25">
      <c r="A11" s="19" t="s">
        <v>388</v>
      </c>
      <c r="B11" s="20" t="s">
        <v>262</v>
      </c>
      <c r="C11" s="93">
        <v>0.20599999999999999</v>
      </c>
      <c r="D11" s="84">
        <v>0</v>
      </c>
    </row>
    <row r="12" spans="1:4" x14ac:dyDescent="0.25">
      <c r="A12" s="19" t="s">
        <v>415</v>
      </c>
      <c r="B12" s="20" t="s">
        <v>272</v>
      </c>
      <c r="C12" s="93">
        <v>0.20599999999999999</v>
      </c>
      <c r="D12" s="84">
        <v>0</v>
      </c>
    </row>
    <row r="13" spans="1:4" x14ac:dyDescent="0.25">
      <c r="A13" s="19" t="s">
        <v>257</v>
      </c>
      <c r="B13" s="20" t="s">
        <v>256</v>
      </c>
      <c r="C13" s="93">
        <v>0.20599999999999999</v>
      </c>
      <c r="D13" s="84">
        <v>0</v>
      </c>
    </row>
    <row r="14" spans="1:4" x14ac:dyDescent="0.25">
      <c r="A14" s="19" t="s">
        <v>370</v>
      </c>
      <c r="B14" s="20" t="s">
        <v>371</v>
      </c>
      <c r="C14" s="93">
        <v>0.18</v>
      </c>
      <c r="D14" s="84">
        <v>1441</v>
      </c>
    </row>
    <row r="15" spans="1:4" x14ac:dyDescent="0.25">
      <c r="A15" s="17" t="s">
        <v>39</v>
      </c>
      <c r="B15" s="16" t="s">
        <v>38</v>
      </c>
      <c r="C15" s="93">
        <v>0.20599999999999999</v>
      </c>
      <c r="D15" s="84">
        <v>0</v>
      </c>
    </row>
    <row r="16" spans="1:4" x14ac:dyDescent="0.25">
      <c r="A16" s="19" t="s">
        <v>237</v>
      </c>
      <c r="B16" s="20" t="s">
        <v>259</v>
      </c>
      <c r="C16" s="93">
        <v>0.20599999999999999</v>
      </c>
      <c r="D16" s="84">
        <v>0</v>
      </c>
    </row>
    <row r="17" spans="1:4" x14ac:dyDescent="0.25">
      <c r="A17" s="17" t="s">
        <v>41</v>
      </c>
      <c r="B17" s="16" t="s">
        <v>40</v>
      </c>
      <c r="C17" s="94">
        <v>0.25700000000000001</v>
      </c>
      <c r="D17" s="84">
        <v>0</v>
      </c>
    </row>
    <row r="18" spans="1:4" x14ac:dyDescent="0.25">
      <c r="A18" s="17" t="s">
        <v>43</v>
      </c>
      <c r="B18" s="16" t="s">
        <v>42</v>
      </c>
      <c r="C18" s="93">
        <v>0.16300000000000001</v>
      </c>
      <c r="D18" s="84">
        <v>26450</v>
      </c>
    </row>
    <row r="19" spans="1:4" x14ac:dyDescent="0.25">
      <c r="A19" s="17" t="s">
        <v>45</v>
      </c>
      <c r="B19" s="16" t="s">
        <v>44</v>
      </c>
      <c r="C19" s="93">
        <v>0.21</v>
      </c>
      <c r="D19" s="84">
        <v>0</v>
      </c>
    </row>
    <row r="20" spans="1:4" x14ac:dyDescent="0.25">
      <c r="A20" s="19" t="s">
        <v>333</v>
      </c>
      <c r="B20" s="20" t="s">
        <v>279</v>
      </c>
      <c r="C20" s="93">
        <v>0.20599999999999999</v>
      </c>
      <c r="D20" s="84">
        <v>0</v>
      </c>
    </row>
    <row r="21" spans="1:4" x14ac:dyDescent="0.25">
      <c r="A21" s="17" t="s">
        <v>47</v>
      </c>
      <c r="B21" s="16" t="s">
        <v>46</v>
      </c>
      <c r="C21" s="93">
        <v>0.24</v>
      </c>
      <c r="D21" s="84">
        <v>0</v>
      </c>
    </row>
    <row r="22" spans="1:4" x14ac:dyDescent="0.25">
      <c r="A22" s="19" t="s">
        <v>261</v>
      </c>
      <c r="B22" s="20" t="s">
        <v>260</v>
      </c>
      <c r="C22" s="93">
        <v>0.20599999999999999</v>
      </c>
      <c r="D22" s="84">
        <v>0</v>
      </c>
    </row>
    <row r="23" spans="1:4" x14ac:dyDescent="0.25">
      <c r="A23" s="19" t="s">
        <v>320</v>
      </c>
      <c r="B23" s="20" t="s">
        <v>321</v>
      </c>
      <c r="C23" s="93">
        <v>0.20599999999999999</v>
      </c>
      <c r="D23" s="84">
        <v>0</v>
      </c>
    </row>
    <row r="24" spans="1:4" x14ac:dyDescent="0.25">
      <c r="A24" t="s">
        <v>350</v>
      </c>
      <c r="B24" s="20" t="s">
        <v>351</v>
      </c>
      <c r="C24" s="93">
        <v>0.317</v>
      </c>
      <c r="D24" s="84">
        <v>1971</v>
      </c>
    </row>
    <row r="25" spans="1:4" x14ac:dyDescent="0.25">
      <c r="A25" s="99" t="s">
        <v>49</v>
      </c>
      <c r="B25" s="18" t="s">
        <v>48</v>
      </c>
      <c r="C25" s="94">
        <v>0.155</v>
      </c>
      <c r="D25" s="84">
        <v>3989000</v>
      </c>
    </row>
    <row r="26" spans="1:4" x14ac:dyDescent="0.25">
      <c r="A26" s="99" t="s">
        <v>52</v>
      </c>
      <c r="B26" s="16" t="s">
        <v>51</v>
      </c>
      <c r="C26" s="93">
        <v>0.24</v>
      </c>
      <c r="D26" s="84">
        <v>0</v>
      </c>
    </row>
    <row r="27" spans="1:4" x14ac:dyDescent="0.25">
      <c r="A27" t="s">
        <v>236</v>
      </c>
      <c r="B27" t="s">
        <v>235</v>
      </c>
      <c r="C27" s="93">
        <v>0.29599999999999999</v>
      </c>
      <c r="D27" s="84">
        <v>0</v>
      </c>
    </row>
    <row r="28" spans="1:4" x14ac:dyDescent="0.25">
      <c r="A28" t="s">
        <v>368</v>
      </c>
      <c r="B28" s="16" t="s">
        <v>369</v>
      </c>
      <c r="C28" s="93">
        <v>0.14799999999999999</v>
      </c>
      <c r="D28" s="84">
        <v>0</v>
      </c>
    </row>
    <row r="29" spans="1:4" x14ac:dyDescent="0.25">
      <c r="A29" t="s">
        <v>377</v>
      </c>
      <c r="B29" s="16" t="s">
        <v>376</v>
      </c>
      <c r="C29" s="93">
        <v>0.23499999999999999</v>
      </c>
      <c r="D29" s="84">
        <v>0</v>
      </c>
    </row>
    <row r="30" spans="1:4" x14ac:dyDescent="0.25">
      <c r="A30" s="99" t="s">
        <v>54</v>
      </c>
      <c r="B30" s="16" t="s">
        <v>53</v>
      </c>
      <c r="C30" s="93">
        <v>0.23499999999999999</v>
      </c>
      <c r="D30" s="84">
        <v>0</v>
      </c>
    </row>
    <row r="31" spans="1:4" x14ac:dyDescent="0.25">
      <c r="A31" s="99" t="s">
        <v>206</v>
      </c>
      <c r="B31" s="16" t="s">
        <v>55</v>
      </c>
      <c r="C31" s="93">
        <v>0.36</v>
      </c>
      <c r="D31" s="84">
        <v>0</v>
      </c>
    </row>
    <row r="32" spans="1:4" x14ac:dyDescent="0.25">
      <c r="A32" s="17" t="s">
        <v>57</v>
      </c>
      <c r="B32" s="16" t="s">
        <v>56</v>
      </c>
      <c r="C32" s="93">
        <v>0.17100000000000001</v>
      </c>
      <c r="D32" s="84">
        <v>0</v>
      </c>
    </row>
    <row r="33" spans="1:4" x14ac:dyDescent="0.25">
      <c r="A33" s="17" t="s">
        <v>59</v>
      </c>
      <c r="B33" s="16" t="s">
        <v>58</v>
      </c>
      <c r="C33" s="93">
        <v>0.20599999999999999</v>
      </c>
      <c r="D33" s="84">
        <v>0</v>
      </c>
    </row>
    <row r="34" spans="1:4" x14ac:dyDescent="0.25">
      <c r="A34" s="17" t="s">
        <v>61</v>
      </c>
      <c r="B34" s="16" t="s">
        <v>60</v>
      </c>
      <c r="C34" s="93">
        <v>0.20599999999999999</v>
      </c>
      <c r="D34" s="84">
        <v>0</v>
      </c>
    </row>
    <row r="35" spans="1:4" x14ac:dyDescent="0.25">
      <c r="A35" s="17" t="s">
        <v>425</v>
      </c>
      <c r="B35" s="16" t="s">
        <v>426</v>
      </c>
      <c r="C35" s="93">
        <v>0.218</v>
      </c>
      <c r="D35" s="84">
        <v>0</v>
      </c>
    </row>
    <row r="36" spans="1:4" x14ac:dyDescent="0.25">
      <c r="A36" s="17" t="s">
        <v>205</v>
      </c>
      <c r="B36" s="16" t="s">
        <v>207</v>
      </c>
      <c r="C36" s="93">
        <v>0.253</v>
      </c>
      <c r="D36" s="84">
        <v>0</v>
      </c>
    </row>
    <row r="37" spans="1:4" x14ac:dyDescent="0.25">
      <c r="A37" s="19" t="s">
        <v>424</v>
      </c>
      <c r="B37" s="20" t="s">
        <v>252</v>
      </c>
      <c r="C37" s="93">
        <v>0.20599999999999999</v>
      </c>
      <c r="D37" s="84">
        <v>0</v>
      </c>
    </row>
    <row r="38" spans="1:4" x14ac:dyDescent="0.25">
      <c r="A38" s="17" t="s">
        <v>63</v>
      </c>
      <c r="B38" s="16" t="s">
        <v>62</v>
      </c>
      <c r="C38" s="93">
        <v>0.20599999999999999</v>
      </c>
      <c r="D38" s="84">
        <v>0</v>
      </c>
    </row>
    <row r="39" spans="1:4" x14ac:dyDescent="0.25">
      <c r="A39" s="17" t="s">
        <v>422</v>
      </c>
      <c r="B39" s="16" t="s">
        <v>423</v>
      </c>
      <c r="C39" s="93">
        <v>0.224</v>
      </c>
      <c r="D39" s="84">
        <v>0</v>
      </c>
    </row>
    <row r="40" spans="1:4" x14ac:dyDescent="0.25">
      <c r="A40" s="19" t="s">
        <v>404</v>
      </c>
      <c r="B40" s="20" t="s">
        <v>343</v>
      </c>
      <c r="C40" s="93">
        <v>0.20599999999999999</v>
      </c>
      <c r="D40" s="84">
        <v>0</v>
      </c>
    </row>
    <row r="41" spans="1:4" x14ac:dyDescent="0.25">
      <c r="A41" s="19" t="s">
        <v>379</v>
      </c>
      <c r="B41" s="16" t="s">
        <v>142</v>
      </c>
      <c r="C41" s="93">
        <v>0.15</v>
      </c>
      <c r="D41" s="84">
        <v>0</v>
      </c>
    </row>
    <row r="42" spans="1:4" ht="14.5" x14ac:dyDescent="0.35">
      <c r="A42" s="104" t="s">
        <v>372</v>
      </c>
      <c r="B42" s="16" t="s">
        <v>373</v>
      </c>
      <c r="C42" s="93">
        <v>0.153</v>
      </c>
      <c r="D42" s="84">
        <v>0</v>
      </c>
    </row>
    <row r="43" spans="1:4" x14ac:dyDescent="0.25">
      <c r="A43" s="99" t="s">
        <v>245</v>
      </c>
      <c r="B43" s="16" t="s">
        <v>244</v>
      </c>
      <c r="C43" s="93">
        <v>0.23499999999999999</v>
      </c>
      <c r="D43" s="84">
        <v>0</v>
      </c>
    </row>
    <row r="44" spans="1:4" x14ac:dyDescent="0.25">
      <c r="A44" s="103" t="s">
        <v>195</v>
      </c>
      <c r="B44" s="16" t="s">
        <v>208</v>
      </c>
      <c r="C44" s="93">
        <v>0.185</v>
      </c>
      <c r="D44" s="84">
        <v>0</v>
      </c>
    </row>
    <row r="45" spans="1:4" x14ac:dyDescent="0.25">
      <c r="A45" s="17" t="s">
        <v>243</v>
      </c>
      <c r="B45" s="16" t="s">
        <v>242</v>
      </c>
      <c r="C45" s="93">
        <v>0.29599999999999999</v>
      </c>
      <c r="D45" s="84">
        <v>0</v>
      </c>
    </row>
    <row r="46" spans="1:4" x14ac:dyDescent="0.25">
      <c r="A46" s="19" t="s">
        <v>403</v>
      </c>
      <c r="B46" s="20" t="s">
        <v>342</v>
      </c>
      <c r="C46" s="93">
        <v>0.20599999999999999</v>
      </c>
      <c r="D46" s="84">
        <v>0</v>
      </c>
    </row>
    <row r="47" spans="1:4" x14ac:dyDescent="0.25">
      <c r="A47" s="17" t="s">
        <v>65</v>
      </c>
      <c r="B47" s="16" t="s">
        <v>64</v>
      </c>
      <c r="C47" s="93">
        <v>0.26600000000000001</v>
      </c>
      <c r="D47" s="85">
        <v>5643</v>
      </c>
    </row>
    <row r="48" spans="1:4" x14ac:dyDescent="0.25">
      <c r="A48" s="17" t="s">
        <v>67</v>
      </c>
      <c r="B48" s="16" t="s">
        <v>66</v>
      </c>
      <c r="C48" s="93">
        <v>0.29599999999999999</v>
      </c>
      <c r="D48" s="84">
        <v>0</v>
      </c>
    </row>
    <row r="49" spans="1:4" x14ac:dyDescent="0.25">
      <c r="A49" s="17" t="s">
        <v>69</v>
      </c>
      <c r="B49" s="16" t="s">
        <v>68</v>
      </c>
      <c r="C49" s="93">
        <v>0.20599999999999999</v>
      </c>
      <c r="D49" s="84">
        <v>0</v>
      </c>
    </row>
    <row r="50" spans="1:4" x14ac:dyDescent="0.25">
      <c r="A50" s="17" t="s">
        <v>409</v>
      </c>
      <c r="B50" s="16" t="s">
        <v>70</v>
      </c>
      <c r="C50" s="93">
        <v>0.214</v>
      </c>
      <c r="D50" s="84">
        <v>0</v>
      </c>
    </row>
    <row r="51" spans="1:4" x14ac:dyDescent="0.25">
      <c r="A51" s="17" t="s">
        <v>408</v>
      </c>
      <c r="B51" s="16" t="s">
        <v>410</v>
      </c>
      <c r="C51" s="93">
        <v>0.20300000000000001</v>
      </c>
      <c r="D51" s="84">
        <v>0</v>
      </c>
    </row>
    <row r="52" spans="1:4" x14ac:dyDescent="0.25">
      <c r="A52" s="17" t="s">
        <v>72</v>
      </c>
      <c r="B52" s="16" t="s">
        <v>71</v>
      </c>
      <c r="C52" s="93">
        <v>0.24</v>
      </c>
      <c r="D52" s="84">
        <v>0</v>
      </c>
    </row>
    <row r="53" spans="1:4" x14ac:dyDescent="0.25">
      <c r="A53" s="17" t="s">
        <v>74</v>
      </c>
      <c r="B53" s="16" t="s">
        <v>73</v>
      </c>
      <c r="C53" s="93">
        <v>0.20599999999999999</v>
      </c>
      <c r="D53" s="84">
        <v>0</v>
      </c>
    </row>
    <row r="54" spans="1:4" x14ac:dyDescent="0.25">
      <c r="A54" s="17" t="s">
        <v>381</v>
      </c>
      <c r="B54" s="16" t="s">
        <v>382</v>
      </c>
      <c r="C54" s="93">
        <v>0.20599999999999999</v>
      </c>
      <c r="D54" s="84">
        <v>0</v>
      </c>
    </row>
    <row r="55" spans="1:4" x14ac:dyDescent="0.25">
      <c r="A55" s="17" t="s">
        <v>76</v>
      </c>
      <c r="B55" s="16" t="s">
        <v>75</v>
      </c>
      <c r="C55" s="93">
        <v>0.14000000000000001</v>
      </c>
      <c r="D55" s="84">
        <v>86000</v>
      </c>
    </row>
    <row r="56" spans="1:4" x14ac:dyDescent="0.25">
      <c r="A56" s="17" t="s">
        <v>78</v>
      </c>
      <c r="B56" s="16" t="s">
        <v>77</v>
      </c>
      <c r="C56" s="93">
        <v>0.24299999999999999</v>
      </c>
      <c r="D56" s="84">
        <v>0</v>
      </c>
    </row>
    <row r="57" spans="1:4" x14ac:dyDescent="0.25">
      <c r="A57" t="s">
        <v>81</v>
      </c>
      <c r="B57" s="16" t="s">
        <v>80</v>
      </c>
      <c r="C57" s="93">
        <v>0.14599999999999999</v>
      </c>
      <c r="D57" s="84">
        <v>20700</v>
      </c>
    </row>
    <row r="58" spans="1:4" x14ac:dyDescent="0.25">
      <c r="A58" s="17" t="s">
        <v>239</v>
      </c>
      <c r="B58" s="16" t="s">
        <v>238</v>
      </c>
      <c r="C58" s="93">
        <v>0.29599999999999999</v>
      </c>
      <c r="D58" s="84">
        <v>0</v>
      </c>
    </row>
    <row r="59" spans="1:4" x14ac:dyDescent="0.25">
      <c r="A59" s="19" t="s">
        <v>264</v>
      </c>
      <c r="B59" s="20" t="s">
        <v>263</v>
      </c>
      <c r="C59" s="93">
        <v>0.20599999999999999</v>
      </c>
      <c r="D59" s="84">
        <v>0</v>
      </c>
    </row>
    <row r="60" spans="1:4" x14ac:dyDescent="0.25">
      <c r="A60" s="17" t="s">
        <v>83</v>
      </c>
      <c r="B60" s="16" t="s">
        <v>82</v>
      </c>
      <c r="C60" s="93">
        <v>0.253</v>
      </c>
      <c r="D60" s="84">
        <v>0</v>
      </c>
    </row>
    <row r="61" spans="1:4" x14ac:dyDescent="0.25">
      <c r="A61" s="17" t="s">
        <v>196</v>
      </c>
      <c r="B61" s="16" t="s">
        <v>133</v>
      </c>
      <c r="C61" s="93">
        <v>0.13500000000000001</v>
      </c>
      <c r="D61" s="85">
        <v>353000</v>
      </c>
    </row>
    <row r="62" spans="1:4" x14ac:dyDescent="0.25">
      <c r="A62" s="17" t="s">
        <v>232</v>
      </c>
      <c r="B62" s="16" t="s">
        <v>231</v>
      </c>
      <c r="C62" s="93">
        <v>0.20599999999999999</v>
      </c>
      <c r="D62" s="84">
        <v>0</v>
      </c>
    </row>
    <row r="63" spans="1:4" x14ac:dyDescent="0.25">
      <c r="A63" s="17" t="s">
        <v>322</v>
      </c>
      <c r="B63" s="16" t="s">
        <v>284</v>
      </c>
      <c r="C63" s="93">
        <v>0.20599999999999999</v>
      </c>
      <c r="D63" s="84">
        <v>0</v>
      </c>
    </row>
    <row r="64" spans="1:4" x14ac:dyDescent="0.25">
      <c r="A64" s="17" t="s">
        <v>394</v>
      </c>
      <c r="B64" s="16" t="s">
        <v>393</v>
      </c>
      <c r="C64" s="93">
        <v>0.20599999999999999</v>
      </c>
      <c r="D64" s="84">
        <v>0</v>
      </c>
    </row>
    <row r="65" spans="1:4" x14ac:dyDescent="0.25">
      <c r="A65" s="17" t="s">
        <v>85</v>
      </c>
      <c r="B65" s="16" t="s">
        <v>84</v>
      </c>
      <c r="C65" s="93">
        <v>0.20599999999999999</v>
      </c>
      <c r="D65" s="84">
        <v>0</v>
      </c>
    </row>
    <row r="66" spans="1:4" x14ac:dyDescent="0.25">
      <c r="A66" s="19" t="s">
        <v>265</v>
      </c>
      <c r="B66" s="20" t="s">
        <v>266</v>
      </c>
      <c r="C66" s="93">
        <v>0.20599999999999999</v>
      </c>
      <c r="D66" s="84">
        <v>0</v>
      </c>
    </row>
    <row r="67" spans="1:4" x14ac:dyDescent="0.25">
      <c r="A67" s="105" t="s">
        <v>395</v>
      </c>
      <c r="B67" s="20" t="s">
        <v>396</v>
      </c>
      <c r="C67" s="93">
        <v>0.20599999999999999</v>
      </c>
      <c r="D67" s="84">
        <v>0</v>
      </c>
    </row>
    <row r="68" spans="1:4" x14ac:dyDescent="0.25">
      <c r="A68" s="19" t="s">
        <v>310</v>
      </c>
      <c r="B68" s="20" t="s">
        <v>311</v>
      </c>
      <c r="C68" s="93">
        <v>0.23499999999999999</v>
      </c>
      <c r="D68" s="84">
        <v>0</v>
      </c>
    </row>
    <row r="69" spans="1:4" x14ac:dyDescent="0.25">
      <c r="A69" s="19" t="s">
        <v>340</v>
      </c>
      <c r="B69" s="20" t="s">
        <v>267</v>
      </c>
      <c r="C69" s="93">
        <v>0.20599999999999999</v>
      </c>
      <c r="D69" s="84">
        <v>0</v>
      </c>
    </row>
    <row r="70" spans="1:4" x14ac:dyDescent="0.25">
      <c r="A70" s="17" t="s">
        <v>87</v>
      </c>
      <c r="B70" s="16" t="s">
        <v>86</v>
      </c>
      <c r="C70" s="93">
        <v>0.214</v>
      </c>
      <c r="D70" s="85">
        <v>20730</v>
      </c>
    </row>
    <row r="71" spans="1:4" x14ac:dyDescent="0.25">
      <c r="A71" s="17" t="s">
        <v>325</v>
      </c>
      <c r="B71" s="16" t="s">
        <v>326</v>
      </c>
      <c r="C71" s="93">
        <v>0.23499999999999999</v>
      </c>
      <c r="D71" s="85">
        <v>0</v>
      </c>
    </row>
    <row r="72" spans="1:4" x14ac:dyDescent="0.25">
      <c r="A72" s="19" t="s">
        <v>268</v>
      </c>
      <c r="B72" s="20" t="s">
        <v>270</v>
      </c>
      <c r="C72" s="93">
        <v>0.20599999999999999</v>
      </c>
      <c r="D72" s="84">
        <v>0</v>
      </c>
    </row>
    <row r="73" spans="1:4" ht="14.5" x14ac:dyDescent="0.35">
      <c r="A73" s="98" t="s">
        <v>327</v>
      </c>
      <c r="B73" s="20" t="s">
        <v>329</v>
      </c>
      <c r="C73" s="93">
        <v>0.23</v>
      </c>
      <c r="D73" s="84">
        <v>0</v>
      </c>
    </row>
    <row r="74" spans="1:4" ht="14.5" x14ac:dyDescent="0.35">
      <c r="A74" s="102" t="s">
        <v>413</v>
      </c>
      <c r="B74" s="20" t="s">
        <v>414</v>
      </c>
      <c r="C74" s="93">
        <v>0.20599999999999999</v>
      </c>
      <c r="D74" s="84">
        <v>0</v>
      </c>
    </row>
    <row r="75" spans="1:4" ht="14.5" x14ac:dyDescent="0.35">
      <c r="A75" s="102" t="s">
        <v>428</v>
      </c>
      <c r="B75" s="20" t="s">
        <v>429</v>
      </c>
      <c r="C75" s="93">
        <v>0.17199999999999999</v>
      </c>
      <c r="D75" s="84">
        <v>0</v>
      </c>
    </row>
    <row r="76" spans="1:4" x14ac:dyDescent="0.25">
      <c r="A76" t="s">
        <v>328</v>
      </c>
      <c r="B76" s="20" t="s">
        <v>330</v>
      </c>
      <c r="C76" s="93">
        <v>0.253</v>
      </c>
      <c r="D76" s="84">
        <v>0</v>
      </c>
    </row>
    <row r="77" spans="1:4" x14ac:dyDescent="0.25">
      <c r="A77" t="s">
        <v>430</v>
      </c>
      <c r="B77" s="20" t="s">
        <v>431</v>
      </c>
      <c r="C77" s="93">
        <v>0.24299999999999999</v>
      </c>
      <c r="D77" s="84">
        <v>0</v>
      </c>
    </row>
    <row r="78" spans="1:4" x14ac:dyDescent="0.25">
      <c r="A78" s="17" t="s">
        <v>89</v>
      </c>
      <c r="B78" s="16" t="s">
        <v>88</v>
      </c>
      <c r="C78" s="93">
        <v>0.20599999999999999</v>
      </c>
      <c r="D78" s="84">
        <v>0</v>
      </c>
    </row>
    <row r="79" spans="1:4" x14ac:dyDescent="0.25">
      <c r="A79" s="17" t="s">
        <v>91</v>
      </c>
      <c r="B79" s="16" t="s">
        <v>90</v>
      </c>
      <c r="C79" s="93">
        <v>0.29599999999999999</v>
      </c>
      <c r="D79" s="85">
        <v>0</v>
      </c>
    </row>
    <row r="80" spans="1:4" x14ac:dyDescent="0.25">
      <c r="A80" s="17" t="s">
        <v>93</v>
      </c>
      <c r="B80" s="16" t="s">
        <v>92</v>
      </c>
      <c r="C80" s="93">
        <v>0.25600000000000001</v>
      </c>
      <c r="D80" s="84">
        <v>0</v>
      </c>
    </row>
    <row r="81" spans="1:5" x14ac:dyDescent="0.25">
      <c r="A81" s="17" t="s">
        <v>209</v>
      </c>
      <c r="B81" s="16" t="s">
        <v>210</v>
      </c>
      <c r="C81" s="93">
        <v>0.23499999999999999</v>
      </c>
      <c r="D81" s="84">
        <v>0</v>
      </c>
    </row>
    <row r="82" spans="1:5" x14ac:dyDescent="0.25">
      <c r="A82" s="17" t="s">
        <v>198</v>
      </c>
      <c r="B82" s="16" t="s">
        <v>211</v>
      </c>
      <c r="C82" s="93">
        <v>0.20599999999999999</v>
      </c>
      <c r="D82" s="84">
        <v>0</v>
      </c>
    </row>
    <row r="83" spans="1:5" x14ac:dyDescent="0.25">
      <c r="A83" s="101" t="s">
        <v>411</v>
      </c>
      <c r="B83" s="16" t="s">
        <v>412</v>
      </c>
      <c r="C83" s="93">
        <v>0.29599999999999999</v>
      </c>
      <c r="D83" s="84">
        <v>0</v>
      </c>
    </row>
    <row r="84" spans="1:5" x14ac:dyDescent="0.25">
      <c r="A84" s="101" t="s">
        <v>95</v>
      </c>
      <c r="B84" s="16" t="s">
        <v>94</v>
      </c>
      <c r="C84" s="93">
        <v>0</v>
      </c>
      <c r="D84" s="84">
        <v>539000</v>
      </c>
      <c r="E84" s="107" t="s">
        <v>436</v>
      </c>
    </row>
    <row r="85" spans="1:5" x14ac:dyDescent="0.25">
      <c r="A85" s="17" t="s">
        <v>97</v>
      </c>
      <c r="B85" s="16" t="s">
        <v>96</v>
      </c>
      <c r="C85" s="93">
        <v>0.248</v>
      </c>
      <c r="D85" s="84">
        <v>0</v>
      </c>
    </row>
    <row r="86" spans="1:5" x14ac:dyDescent="0.25">
      <c r="A86" s="17" t="s">
        <v>99</v>
      </c>
      <c r="B86" s="16" t="s">
        <v>98</v>
      </c>
      <c r="C86" s="93">
        <v>0.23499999999999999</v>
      </c>
      <c r="D86" s="84">
        <v>0</v>
      </c>
    </row>
    <row r="87" spans="1:5" x14ac:dyDescent="0.25">
      <c r="A87" s="17" t="s">
        <v>101</v>
      </c>
      <c r="B87" s="16" t="s">
        <v>100</v>
      </c>
      <c r="C87" s="93">
        <v>0.29599999999999999</v>
      </c>
      <c r="D87" s="84">
        <v>0</v>
      </c>
    </row>
    <row r="88" spans="1:5" x14ac:dyDescent="0.25">
      <c r="A88" s="99" t="s">
        <v>247</v>
      </c>
      <c r="B88" s="16" t="s">
        <v>212</v>
      </c>
      <c r="C88" s="93">
        <v>0.20699999999999999</v>
      </c>
      <c r="D88" s="84">
        <v>0</v>
      </c>
    </row>
    <row r="89" spans="1:5" ht="14.5" x14ac:dyDescent="0.35">
      <c r="A89" s="98" t="s">
        <v>334</v>
      </c>
      <c r="B89" s="16" t="s">
        <v>335</v>
      </c>
      <c r="C89" s="93">
        <v>0.10100000000000001</v>
      </c>
      <c r="D89" s="84">
        <v>0</v>
      </c>
    </row>
    <row r="90" spans="1:5" x14ac:dyDescent="0.25">
      <c r="A90" s="99" t="s">
        <v>249</v>
      </c>
      <c r="B90" s="16" t="s">
        <v>248</v>
      </c>
      <c r="C90" s="93">
        <v>0.16900000000000001</v>
      </c>
      <c r="D90" s="84">
        <v>0</v>
      </c>
    </row>
    <row r="91" spans="1:5" x14ac:dyDescent="0.25">
      <c r="A91" s="106" t="s">
        <v>374</v>
      </c>
      <c r="B91" s="16" t="s">
        <v>385</v>
      </c>
      <c r="C91" s="93">
        <v>0.26</v>
      </c>
      <c r="D91" s="84">
        <v>144</v>
      </c>
    </row>
    <row r="92" spans="1:5" x14ac:dyDescent="0.25">
      <c r="A92" s="17" t="s">
        <v>103</v>
      </c>
      <c r="B92" s="16" t="s">
        <v>102</v>
      </c>
      <c r="C92" s="93">
        <v>0.20599999999999999</v>
      </c>
      <c r="D92" s="84">
        <v>0</v>
      </c>
    </row>
    <row r="93" spans="1:5" x14ac:dyDescent="0.25">
      <c r="A93" s="19" t="s">
        <v>271</v>
      </c>
      <c r="B93" s="20" t="s">
        <v>269</v>
      </c>
      <c r="C93" s="93">
        <v>0.20599999999999999</v>
      </c>
      <c r="D93" s="84">
        <v>0</v>
      </c>
    </row>
    <row r="94" spans="1:5" x14ac:dyDescent="0.25">
      <c r="A94" s="19" t="s">
        <v>432</v>
      </c>
      <c r="B94" s="20" t="s">
        <v>433</v>
      </c>
      <c r="C94" s="93">
        <v>0.20599999999999999</v>
      </c>
      <c r="D94" s="84">
        <v>0</v>
      </c>
    </row>
    <row r="95" spans="1:5" x14ac:dyDescent="0.25">
      <c r="A95" s="19" t="s">
        <v>397</v>
      </c>
      <c r="B95" s="20" t="s">
        <v>365</v>
      </c>
      <c r="C95" s="93">
        <v>0.20599999999999999</v>
      </c>
      <c r="D95" s="84">
        <v>0</v>
      </c>
    </row>
    <row r="96" spans="1:5" x14ac:dyDescent="0.25">
      <c r="A96" s="17" t="s">
        <v>251</v>
      </c>
      <c r="B96" s="16" t="s">
        <v>250</v>
      </c>
      <c r="C96" s="93">
        <v>0.23499999999999999</v>
      </c>
      <c r="D96" s="84">
        <v>0</v>
      </c>
    </row>
    <row r="97" spans="1:4" x14ac:dyDescent="0.25">
      <c r="A97" s="17" t="s">
        <v>104</v>
      </c>
      <c r="B97" s="16" t="s">
        <v>193</v>
      </c>
      <c r="C97" s="93">
        <v>0.20599999999999999</v>
      </c>
      <c r="D97" s="84">
        <v>0</v>
      </c>
    </row>
    <row r="98" spans="1:4" x14ac:dyDescent="0.25">
      <c r="A98" s="17" t="s">
        <v>106</v>
      </c>
      <c r="B98" s="16" t="s">
        <v>105</v>
      </c>
      <c r="C98" s="93">
        <v>0.20599999999999999</v>
      </c>
      <c r="D98" s="84">
        <v>0</v>
      </c>
    </row>
    <row r="99" spans="1:4" x14ac:dyDescent="0.25">
      <c r="A99" s="17" t="s">
        <v>420</v>
      </c>
      <c r="B99" s="16" t="s">
        <v>421</v>
      </c>
      <c r="C99" s="93">
        <v>0.20599999999999999</v>
      </c>
      <c r="D99" s="84">
        <v>0</v>
      </c>
    </row>
    <row r="100" spans="1:4" x14ac:dyDescent="0.25">
      <c r="A100" s="17" t="s">
        <v>108</v>
      </c>
      <c r="B100" s="16" t="s">
        <v>107</v>
      </c>
      <c r="C100" s="93">
        <v>0.20599999999999999</v>
      </c>
      <c r="D100" s="84">
        <v>0</v>
      </c>
    </row>
    <row r="101" spans="1:4" x14ac:dyDescent="0.25">
      <c r="A101" s="81" t="s">
        <v>352</v>
      </c>
      <c r="B101" s="20" t="s">
        <v>273</v>
      </c>
      <c r="C101" s="93">
        <v>0.20599999999999999</v>
      </c>
      <c r="D101" s="84">
        <v>0</v>
      </c>
    </row>
    <row r="102" spans="1:4" x14ac:dyDescent="0.25">
      <c r="A102" s="17" t="s">
        <v>199</v>
      </c>
      <c r="B102" s="16" t="s">
        <v>131</v>
      </c>
      <c r="C102" s="93">
        <v>0.29599999999999999</v>
      </c>
      <c r="D102" s="84">
        <v>0</v>
      </c>
    </row>
    <row r="103" spans="1:4" x14ac:dyDescent="0.25">
      <c r="A103" s="19" t="s">
        <v>287</v>
      </c>
      <c r="B103" s="20" t="s">
        <v>274</v>
      </c>
      <c r="C103" s="93">
        <v>0.20599999999999999</v>
      </c>
      <c r="D103" s="84">
        <v>0</v>
      </c>
    </row>
    <row r="104" spans="1:4" x14ac:dyDescent="0.25">
      <c r="A104" s="17" t="s">
        <v>110</v>
      </c>
      <c r="B104" s="16" t="s">
        <v>109</v>
      </c>
      <c r="C104" s="93">
        <v>0.17499999999999999</v>
      </c>
      <c r="D104" s="84">
        <v>213000</v>
      </c>
    </row>
    <row r="105" spans="1:4" x14ac:dyDescent="0.25">
      <c r="A105" s="17" t="s">
        <v>112</v>
      </c>
      <c r="B105" s="16" t="s">
        <v>111</v>
      </c>
      <c r="C105" s="93">
        <v>0.192</v>
      </c>
      <c r="D105" s="85">
        <v>13860</v>
      </c>
    </row>
    <row r="106" spans="1:4" x14ac:dyDescent="0.25">
      <c r="A106" s="19" t="s">
        <v>288</v>
      </c>
      <c r="B106" s="20" t="s">
        <v>275</v>
      </c>
      <c r="C106" s="93">
        <v>0.20599999999999999</v>
      </c>
      <c r="D106" s="84">
        <v>0</v>
      </c>
    </row>
    <row r="107" spans="1:4" x14ac:dyDescent="0.25">
      <c r="A107" s="17" t="s">
        <v>114</v>
      </c>
      <c r="B107" s="16" t="s">
        <v>113</v>
      </c>
      <c r="C107" s="94">
        <v>0.27100000000000002</v>
      </c>
      <c r="D107" s="84">
        <v>0</v>
      </c>
    </row>
    <row r="108" spans="1:4" x14ac:dyDescent="0.25">
      <c r="A108" s="17" t="s">
        <v>116</v>
      </c>
      <c r="B108" s="16" t="s">
        <v>115</v>
      </c>
      <c r="C108" s="93">
        <v>0.23499999999999999</v>
      </c>
      <c r="D108" s="84">
        <v>0</v>
      </c>
    </row>
    <row r="109" spans="1:4" x14ac:dyDescent="0.25">
      <c r="A109" s="17" t="s">
        <v>234</v>
      </c>
      <c r="B109" s="16" t="s">
        <v>233</v>
      </c>
      <c r="C109" s="93">
        <v>0.20599999999999999</v>
      </c>
      <c r="D109" s="84">
        <v>0</v>
      </c>
    </row>
    <row r="110" spans="1:4" x14ac:dyDescent="0.25">
      <c r="A110" s="17" t="s">
        <v>118</v>
      </c>
      <c r="B110" s="16" t="s">
        <v>117</v>
      </c>
      <c r="C110" s="93">
        <v>0.22500000000000001</v>
      </c>
      <c r="D110" s="84">
        <v>0</v>
      </c>
    </row>
    <row r="111" spans="1:4" ht="14.5" x14ac:dyDescent="0.35">
      <c r="A111" s="98" t="s">
        <v>336</v>
      </c>
      <c r="B111" s="16" t="s">
        <v>337</v>
      </c>
      <c r="C111" s="93">
        <v>0.2</v>
      </c>
      <c r="D111" s="84">
        <v>0</v>
      </c>
    </row>
    <row r="112" spans="1:4" x14ac:dyDescent="0.25">
      <c r="A112" t="s">
        <v>120</v>
      </c>
      <c r="B112" s="16" t="s">
        <v>119</v>
      </c>
      <c r="C112" s="93">
        <v>0.20100000000000001</v>
      </c>
      <c r="D112" s="84">
        <v>0</v>
      </c>
    </row>
    <row r="113" spans="1:4" x14ac:dyDescent="0.25">
      <c r="A113" t="s">
        <v>312</v>
      </c>
      <c r="B113" s="16" t="s">
        <v>313</v>
      </c>
      <c r="C113" s="93">
        <v>0.20499999999999999</v>
      </c>
      <c r="D113" s="84">
        <v>0</v>
      </c>
    </row>
    <row r="114" spans="1:4" x14ac:dyDescent="0.25">
      <c r="A114" s="99" t="s">
        <v>367</v>
      </c>
      <c r="B114" s="16" t="s">
        <v>366</v>
      </c>
      <c r="C114" s="93">
        <v>0.20599999999999999</v>
      </c>
      <c r="D114" s="84">
        <v>0</v>
      </c>
    </row>
    <row r="115" spans="1:4" ht="14.5" x14ac:dyDescent="0.35">
      <c r="A115" s="98" t="s">
        <v>339</v>
      </c>
      <c r="B115" s="20" t="s">
        <v>338</v>
      </c>
      <c r="C115" s="93">
        <v>0.20100000000000001</v>
      </c>
      <c r="D115" s="84">
        <v>0</v>
      </c>
    </row>
    <row r="116" spans="1:4" x14ac:dyDescent="0.25">
      <c r="A116" s="19" t="s">
        <v>289</v>
      </c>
      <c r="B116" s="20" t="s">
        <v>276</v>
      </c>
      <c r="C116" s="93">
        <v>0.20599999999999999</v>
      </c>
      <c r="D116" s="84">
        <v>0</v>
      </c>
    </row>
    <row r="117" spans="1:4" x14ac:dyDescent="0.25">
      <c r="A117" s="19" t="s">
        <v>347</v>
      </c>
      <c r="B117" s="20" t="s">
        <v>348</v>
      </c>
      <c r="C117" s="93">
        <v>0.23499999999999999</v>
      </c>
      <c r="D117" s="84">
        <v>0</v>
      </c>
    </row>
    <row r="118" spans="1:4" x14ac:dyDescent="0.25">
      <c r="A118" s="17" t="s">
        <v>122</v>
      </c>
      <c r="B118" s="16" t="s">
        <v>121</v>
      </c>
      <c r="C118" s="93">
        <v>0.222</v>
      </c>
      <c r="D118" s="84">
        <v>17120</v>
      </c>
    </row>
    <row r="119" spans="1:4" x14ac:dyDescent="0.25">
      <c r="A119" s="19" t="s">
        <v>290</v>
      </c>
      <c r="B119" s="20" t="s">
        <v>277</v>
      </c>
      <c r="C119" s="93">
        <v>0.20599999999999999</v>
      </c>
      <c r="D119" s="84">
        <v>0</v>
      </c>
    </row>
    <row r="120" spans="1:4" x14ac:dyDescent="0.25">
      <c r="A120" s="17" t="s">
        <v>200</v>
      </c>
      <c r="B120" s="16" t="s">
        <v>142</v>
      </c>
      <c r="C120" s="93">
        <v>0.25600000000000001</v>
      </c>
      <c r="D120" s="84">
        <v>0</v>
      </c>
    </row>
    <row r="121" spans="1:4" x14ac:dyDescent="0.25">
      <c r="A121" s="19" t="s">
        <v>349</v>
      </c>
      <c r="B121" s="20" t="s">
        <v>296</v>
      </c>
      <c r="C121" s="93">
        <v>0.20599999999999999</v>
      </c>
      <c r="D121" s="84">
        <v>0</v>
      </c>
    </row>
    <row r="122" spans="1:4" ht="14.5" x14ac:dyDescent="0.35">
      <c r="A122" s="98" t="s">
        <v>315</v>
      </c>
      <c r="B122" s="20" t="s">
        <v>317</v>
      </c>
      <c r="C122" s="93">
        <v>0.19800000000000001</v>
      </c>
      <c r="D122" s="84">
        <v>0</v>
      </c>
    </row>
    <row r="123" spans="1:4" ht="14.5" x14ac:dyDescent="0.35">
      <c r="A123" s="98" t="s">
        <v>318</v>
      </c>
      <c r="B123" s="20" t="s">
        <v>319</v>
      </c>
      <c r="C123" s="93">
        <v>0.14000000000000001</v>
      </c>
      <c r="D123" s="84">
        <v>0</v>
      </c>
    </row>
    <row r="124" spans="1:4" x14ac:dyDescent="0.25">
      <c r="A124" s="17" t="s">
        <v>204</v>
      </c>
      <c r="B124" s="16" t="s">
        <v>213</v>
      </c>
      <c r="C124" s="93">
        <v>0.23499999999999999</v>
      </c>
      <c r="D124" s="84">
        <v>0</v>
      </c>
    </row>
    <row r="125" spans="1:4" x14ac:dyDescent="0.25">
      <c r="A125" s="17" t="s">
        <v>201</v>
      </c>
      <c r="B125" s="16" t="s">
        <v>131</v>
      </c>
      <c r="C125" s="93">
        <v>0.29599999999999999</v>
      </c>
      <c r="D125" s="84">
        <v>0</v>
      </c>
    </row>
    <row r="126" spans="1:4" ht="14.5" x14ac:dyDescent="0.35">
      <c r="A126" s="104" t="s">
        <v>331</v>
      </c>
      <c r="B126" s="16" t="s">
        <v>332</v>
      </c>
      <c r="C126" s="93">
        <v>0.14099999999999999</v>
      </c>
      <c r="D126" s="84">
        <v>0</v>
      </c>
    </row>
    <row r="127" spans="1:4" x14ac:dyDescent="0.25">
      <c r="A127" s="99" t="s">
        <v>307</v>
      </c>
      <c r="B127" s="20" t="s">
        <v>278</v>
      </c>
      <c r="C127" s="93">
        <v>0.20599999999999999</v>
      </c>
      <c r="D127" s="84">
        <v>0</v>
      </c>
    </row>
    <row r="128" spans="1:4" x14ac:dyDescent="0.25">
      <c r="A128" s="17" t="s">
        <v>125</v>
      </c>
      <c r="B128" s="16" t="s">
        <v>124</v>
      </c>
      <c r="C128" s="93">
        <v>0.14799999999999999</v>
      </c>
      <c r="D128" s="85">
        <v>6122</v>
      </c>
    </row>
    <row r="129" spans="1:4" x14ac:dyDescent="0.25">
      <c r="A129" s="17" t="s">
        <v>127</v>
      </c>
      <c r="B129" s="16" t="s">
        <v>126</v>
      </c>
      <c r="C129" s="93">
        <v>0.20599999999999999</v>
      </c>
      <c r="D129" s="84">
        <v>0</v>
      </c>
    </row>
    <row r="130" spans="1:4" x14ac:dyDescent="0.25">
      <c r="A130" s="17" t="s">
        <v>129</v>
      </c>
      <c r="B130" s="16" t="s">
        <v>128</v>
      </c>
      <c r="C130" s="93">
        <v>0.22700000000000001</v>
      </c>
      <c r="D130" s="85">
        <v>624000</v>
      </c>
    </row>
    <row r="131" spans="1:4" x14ac:dyDescent="0.25">
      <c r="A131" s="17" t="s">
        <v>130</v>
      </c>
      <c r="B131" s="16" t="s">
        <v>194</v>
      </c>
      <c r="C131" s="93">
        <v>0.23200000000000001</v>
      </c>
      <c r="D131" s="84">
        <v>1896</v>
      </c>
    </row>
    <row r="132" spans="1:4" x14ac:dyDescent="0.25">
      <c r="A132" s="17" t="s">
        <v>132</v>
      </c>
      <c r="B132" s="16" t="s">
        <v>131</v>
      </c>
      <c r="C132" s="93">
        <v>0.151</v>
      </c>
      <c r="D132" s="85">
        <v>4311000</v>
      </c>
    </row>
    <row r="133" spans="1:4" x14ac:dyDescent="0.25">
      <c r="A133" s="17" t="s">
        <v>135</v>
      </c>
      <c r="B133" s="16" t="s">
        <v>134</v>
      </c>
      <c r="C133" s="93">
        <v>0.20599999999999999</v>
      </c>
      <c r="D133" s="84">
        <v>0</v>
      </c>
    </row>
    <row r="134" spans="1:4" x14ac:dyDescent="0.25">
      <c r="A134" s="88" t="s">
        <v>137</v>
      </c>
      <c r="B134" s="16" t="s">
        <v>136</v>
      </c>
      <c r="C134" s="93">
        <v>0.24</v>
      </c>
      <c r="D134" s="84">
        <v>0</v>
      </c>
    </row>
    <row r="135" spans="1:4" x14ac:dyDescent="0.25">
      <c r="A135" s="19" t="s">
        <v>291</v>
      </c>
      <c r="B135" s="20" t="s">
        <v>280</v>
      </c>
      <c r="C135" s="93">
        <v>0.20599999999999999</v>
      </c>
      <c r="D135" s="84">
        <v>0</v>
      </c>
    </row>
    <row r="136" spans="1:4" x14ac:dyDescent="0.25">
      <c r="A136" s="19" t="s">
        <v>292</v>
      </c>
      <c r="B136" s="20" t="s">
        <v>281</v>
      </c>
      <c r="C136" s="93">
        <v>0.20599999999999999</v>
      </c>
      <c r="D136" s="84">
        <v>0</v>
      </c>
    </row>
    <row r="137" spans="1:4" x14ac:dyDescent="0.25">
      <c r="A137" s="17" t="s">
        <v>139</v>
      </c>
      <c r="B137" s="16" t="s">
        <v>138</v>
      </c>
      <c r="C137" s="93">
        <v>0.20599999999999999</v>
      </c>
      <c r="D137" s="84">
        <v>17400</v>
      </c>
    </row>
    <row r="138" spans="1:4" x14ac:dyDescent="0.25">
      <c r="A138" s="17" t="s">
        <v>141</v>
      </c>
      <c r="B138" s="16" t="s">
        <v>140</v>
      </c>
      <c r="C138" s="93">
        <v>0.253</v>
      </c>
      <c r="D138" s="84">
        <v>0</v>
      </c>
    </row>
    <row r="139" spans="1:4" x14ac:dyDescent="0.25">
      <c r="A139" s="17" t="s">
        <v>384</v>
      </c>
      <c r="B139" s="16" t="s">
        <v>50</v>
      </c>
      <c r="C139" s="93">
        <v>0.20799999999999999</v>
      </c>
      <c r="D139" s="84">
        <v>0</v>
      </c>
    </row>
    <row r="140" spans="1:4" x14ac:dyDescent="0.25">
      <c r="A140" s="101" t="s">
        <v>405</v>
      </c>
      <c r="B140" s="16" t="s">
        <v>406</v>
      </c>
      <c r="C140" s="93">
        <v>0.28199999999999997</v>
      </c>
      <c r="D140" s="84">
        <v>0</v>
      </c>
    </row>
    <row r="141" spans="1:4" x14ac:dyDescent="0.25">
      <c r="A141" s="103" t="s">
        <v>386</v>
      </c>
      <c r="B141" s="16" t="s">
        <v>387</v>
      </c>
      <c r="C141" s="93">
        <v>0</v>
      </c>
      <c r="D141" s="84">
        <v>40000</v>
      </c>
    </row>
    <row r="142" spans="1:4" ht="14.5" x14ac:dyDescent="0.35">
      <c r="A142" s="98" t="s">
        <v>355</v>
      </c>
      <c r="B142" s="16" t="s">
        <v>354</v>
      </c>
      <c r="C142" s="93">
        <v>0.24199999999999999</v>
      </c>
      <c r="D142" s="84">
        <v>0</v>
      </c>
    </row>
    <row r="143" spans="1:4" x14ac:dyDescent="0.25">
      <c r="A143" t="s">
        <v>356</v>
      </c>
      <c r="B143" s="20" t="s">
        <v>359</v>
      </c>
      <c r="C143" s="93">
        <v>0.17</v>
      </c>
      <c r="D143" s="84">
        <v>0</v>
      </c>
    </row>
    <row r="144" spans="1:4" x14ac:dyDescent="0.25">
      <c r="A144" t="s">
        <v>357</v>
      </c>
      <c r="B144" s="20" t="s">
        <v>361</v>
      </c>
      <c r="C144" s="93">
        <v>0.18</v>
      </c>
      <c r="D144" s="84">
        <v>0</v>
      </c>
    </row>
    <row r="145" spans="1:4" x14ac:dyDescent="0.25">
      <c r="A145" t="s">
        <v>358</v>
      </c>
      <c r="B145" s="20" t="s">
        <v>360</v>
      </c>
      <c r="C145" s="93">
        <v>0.17499999999999999</v>
      </c>
      <c r="D145" s="84">
        <v>0</v>
      </c>
    </row>
    <row r="146" spans="1:4" x14ac:dyDescent="0.25">
      <c r="A146" s="17" t="s">
        <v>143</v>
      </c>
      <c r="B146" s="16" t="s">
        <v>142</v>
      </c>
      <c r="C146" s="93">
        <v>0.15</v>
      </c>
      <c r="D146" s="85">
        <v>4264000</v>
      </c>
    </row>
    <row r="147" spans="1:4" x14ac:dyDescent="0.25">
      <c r="A147" s="17" t="s">
        <v>230</v>
      </c>
      <c r="B147" s="16" t="s">
        <v>229</v>
      </c>
      <c r="C147" s="93">
        <v>0.155</v>
      </c>
      <c r="D147" s="84">
        <v>0</v>
      </c>
    </row>
    <row r="148" spans="1:4" x14ac:dyDescent="0.25">
      <c r="A148" s="17" t="s">
        <v>145</v>
      </c>
      <c r="B148" s="16" t="s">
        <v>144</v>
      </c>
      <c r="C148" s="93">
        <v>0.23599999999999999</v>
      </c>
      <c r="D148" s="84">
        <v>3343</v>
      </c>
    </row>
    <row r="149" spans="1:4" x14ac:dyDescent="0.25">
      <c r="A149" s="17" t="s">
        <v>147</v>
      </c>
      <c r="B149" s="16" t="s">
        <v>146</v>
      </c>
      <c r="C149" s="93">
        <v>0.191</v>
      </c>
      <c r="D149" s="84">
        <v>6666</v>
      </c>
    </row>
    <row r="150" spans="1:4" x14ac:dyDescent="0.25">
      <c r="A150" s="19" t="s">
        <v>293</v>
      </c>
      <c r="B150" s="20" t="s">
        <v>282</v>
      </c>
      <c r="C150" s="93">
        <v>0.20599999999999999</v>
      </c>
      <c r="D150" s="84">
        <v>0</v>
      </c>
    </row>
    <row r="151" spans="1:4" x14ac:dyDescent="0.25">
      <c r="A151" s="17" t="s">
        <v>149</v>
      </c>
      <c r="B151" s="16" t="s">
        <v>148</v>
      </c>
      <c r="C151" s="93">
        <v>0.20599999999999999</v>
      </c>
      <c r="D151" s="84">
        <v>0</v>
      </c>
    </row>
    <row r="152" spans="1:4" x14ac:dyDescent="0.25">
      <c r="A152" s="17" t="s">
        <v>202</v>
      </c>
      <c r="B152" s="16" t="s">
        <v>142</v>
      </c>
      <c r="C152" s="93">
        <v>0.25600000000000001</v>
      </c>
      <c r="D152" s="84">
        <v>0</v>
      </c>
    </row>
    <row r="153" spans="1:4" x14ac:dyDescent="0.25">
      <c r="A153" s="19" t="s">
        <v>402</v>
      </c>
      <c r="B153" s="20" t="s">
        <v>283</v>
      </c>
      <c r="C153" s="93">
        <v>0.20599999999999999</v>
      </c>
      <c r="D153" s="84">
        <v>0</v>
      </c>
    </row>
    <row r="154" spans="1:4" x14ac:dyDescent="0.25">
      <c r="A154" s="17" t="s">
        <v>151</v>
      </c>
      <c r="B154" s="16" t="s">
        <v>150</v>
      </c>
      <c r="C154" s="93">
        <v>0.29599999999999999</v>
      </c>
      <c r="D154" s="84">
        <v>0</v>
      </c>
    </row>
    <row r="155" spans="1:4" x14ac:dyDescent="0.25">
      <c r="A155" s="80" t="s">
        <v>153</v>
      </c>
      <c r="B155" s="16" t="s">
        <v>152</v>
      </c>
      <c r="C155" s="93">
        <v>0.253</v>
      </c>
      <c r="D155" s="84">
        <v>0</v>
      </c>
    </row>
    <row r="156" spans="1:4" x14ac:dyDescent="0.25">
      <c r="A156" s="103" t="s">
        <v>407</v>
      </c>
      <c r="B156" s="16" t="s">
        <v>181</v>
      </c>
      <c r="C156" s="93">
        <v>0.21</v>
      </c>
      <c r="D156" s="84">
        <v>216000</v>
      </c>
    </row>
    <row r="157" spans="1:4" x14ac:dyDescent="0.25">
      <c r="A157" s="103" t="s">
        <v>417</v>
      </c>
      <c r="B157" s="16" t="s">
        <v>416</v>
      </c>
      <c r="C157" s="93">
        <v>0.16600000000000001</v>
      </c>
      <c r="D157" s="84">
        <v>0</v>
      </c>
    </row>
    <row r="158" spans="1:4" x14ac:dyDescent="0.25">
      <c r="A158" s="17" t="s">
        <v>155</v>
      </c>
      <c r="B158" s="16" t="s">
        <v>154</v>
      </c>
      <c r="C158" s="93">
        <v>0.23499999999999999</v>
      </c>
      <c r="D158" s="84">
        <v>0</v>
      </c>
    </row>
    <row r="159" spans="1:4" x14ac:dyDescent="0.25">
      <c r="A159" s="17" t="s">
        <v>167</v>
      </c>
      <c r="B159" s="16" t="s">
        <v>166</v>
      </c>
      <c r="C159" s="93">
        <v>0.22500000000000001</v>
      </c>
      <c r="D159" s="84">
        <v>0</v>
      </c>
    </row>
    <row r="160" spans="1:4" ht="14.5" x14ac:dyDescent="0.35">
      <c r="A160" s="98" t="s">
        <v>344</v>
      </c>
      <c r="B160" s="20" t="s">
        <v>345</v>
      </c>
      <c r="C160" s="93">
        <v>0.19500000000000001</v>
      </c>
      <c r="D160" s="84">
        <v>0</v>
      </c>
    </row>
    <row r="161" spans="1:4" x14ac:dyDescent="0.25">
      <c r="A161" s="17" t="s">
        <v>157</v>
      </c>
      <c r="B161" s="16" t="s">
        <v>156</v>
      </c>
      <c r="C161" s="93">
        <v>0.23499999999999999</v>
      </c>
      <c r="D161" s="84">
        <v>0</v>
      </c>
    </row>
    <row r="162" spans="1:4" x14ac:dyDescent="0.25">
      <c r="A162" s="19" t="s">
        <v>294</v>
      </c>
      <c r="B162" s="20" t="s">
        <v>286</v>
      </c>
      <c r="C162" s="93">
        <v>0.20599999999999999</v>
      </c>
      <c r="D162" s="84">
        <v>0</v>
      </c>
    </row>
    <row r="163" spans="1:4" x14ac:dyDescent="0.25">
      <c r="A163" s="19" t="s">
        <v>378</v>
      </c>
      <c r="B163" s="20" t="s">
        <v>285</v>
      </c>
      <c r="C163" s="93">
        <v>0.20599999999999999</v>
      </c>
      <c r="D163" s="84">
        <v>0</v>
      </c>
    </row>
    <row r="164" spans="1:4" x14ac:dyDescent="0.25">
      <c r="A164" s="17" t="s">
        <v>197</v>
      </c>
      <c r="B164" s="16" t="s">
        <v>214</v>
      </c>
      <c r="C164" s="93">
        <v>0.20599999999999999</v>
      </c>
      <c r="D164" s="84">
        <v>0</v>
      </c>
    </row>
    <row r="165" spans="1:4" x14ac:dyDescent="0.25">
      <c r="A165" s="17" t="s">
        <v>159</v>
      </c>
      <c r="B165" s="16" t="s">
        <v>158</v>
      </c>
      <c r="C165" s="93">
        <v>0.20599999999999999</v>
      </c>
      <c r="D165" s="84">
        <v>0</v>
      </c>
    </row>
    <row r="166" spans="1:4" x14ac:dyDescent="0.25">
      <c r="A166" s="17" t="s">
        <v>323</v>
      </c>
      <c r="B166" s="16" t="s">
        <v>324</v>
      </c>
      <c r="C166" s="93">
        <v>0.20599999999999999</v>
      </c>
      <c r="D166" s="84">
        <v>0</v>
      </c>
    </row>
    <row r="167" spans="1:4" x14ac:dyDescent="0.25">
      <c r="A167" s="17" t="s">
        <v>161</v>
      </c>
      <c r="B167" s="16" t="s">
        <v>160</v>
      </c>
      <c r="C167" s="93">
        <v>0.20599999999999999</v>
      </c>
      <c r="D167" s="84">
        <v>0</v>
      </c>
    </row>
    <row r="168" spans="1:4" x14ac:dyDescent="0.25">
      <c r="A168" s="17" t="s">
        <v>163</v>
      </c>
      <c r="B168" s="16" t="s">
        <v>162</v>
      </c>
      <c r="C168" s="93">
        <v>0.20599999999999999</v>
      </c>
      <c r="D168" s="84">
        <v>0</v>
      </c>
    </row>
    <row r="169" spans="1:4" x14ac:dyDescent="0.25">
      <c r="A169" s="17" t="s">
        <v>165</v>
      </c>
      <c r="B169" s="16" t="s">
        <v>164</v>
      </c>
      <c r="C169" s="93">
        <v>0.25600000000000001</v>
      </c>
      <c r="D169" s="84">
        <v>0</v>
      </c>
    </row>
    <row r="170" spans="1:4" x14ac:dyDescent="0.25">
      <c r="A170" s="17" t="s">
        <v>401</v>
      </c>
      <c r="B170" s="16" t="s">
        <v>215</v>
      </c>
      <c r="C170" s="93">
        <v>0.14199999999999999</v>
      </c>
      <c r="D170" s="84">
        <v>0</v>
      </c>
    </row>
    <row r="171" spans="1:4" x14ac:dyDescent="0.25">
      <c r="A171" s="19" t="s">
        <v>298</v>
      </c>
      <c r="B171" s="20" t="s">
        <v>295</v>
      </c>
      <c r="C171" s="93">
        <v>0.20599999999999999</v>
      </c>
      <c r="D171" s="84">
        <v>0</v>
      </c>
    </row>
    <row r="172" spans="1:4" x14ac:dyDescent="0.25">
      <c r="A172" s="81" t="s">
        <v>435</v>
      </c>
      <c r="B172" s="20" t="s">
        <v>258</v>
      </c>
      <c r="C172" s="93">
        <v>0.20599999999999999</v>
      </c>
      <c r="D172" s="84">
        <v>0</v>
      </c>
    </row>
    <row r="173" spans="1:4" x14ac:dyDescent="0.25">
      <c r="A173" s="19" t="s">
        <v>341</v>
      </c>
      <c r="B173" s="16" t="s">
        <v>79</v>
      </c>
      <c r="C173" s="94">
        <v>0.254</v>
      </c>
      <c r="D173" s="84">
        <v>0</v>
      </c>
    </row>
    <row r="174" spans="1:4" x14ac:dyDescent="0.25">
      <c r="A174" s="17" t="s">
        <v>169</v>
      </c>
      <c r="B174" s="16" t="s">
        <v>168</v>
      </c>
      <c r="C174" s="93">
        <v>0.23499999999999999</v>
      </c>
      <c r="D174" s="84">
        <v>0</v>
      </c>
    </row>
    <row r="175" spans="1:4" x14ac:dyDescent="0.25">
      <c r="A175" s="17" t="s">
        <v>427</v>
      </c>
      <c r="B175" s="20" t="s">
        <v>364</v>
      </c>
      <c r="C175" s="93">
        <v>0.20599999999999999</v>
      </c>
      <c r="D175" s="84">
        <v>0</v>
      </c>
    </row>
    <row r="176" spans="1:4" x14ac:dyDescent="0.25">
      <c r="A176" s="17" t="s">
        <v>171</v>
      </c>
      <c r="B176" s="16" t="s">
        <v>170</v>
      </c>
      <c r="C176" s="93">
        <v>0.253</v>
      </c>
      <c r="D176" s="84">
        <v>0</v>
      </c>
    </row>
    <row r="177" spans="1:4" x14ac:dyDescent="0.25">
      <c r="A177" s="101" t="s">
        <v>399</v>
      </c>
      <c r="B177" s="16" t="s">
        <v>400</v>
      </c>
      <c r="C177" s="93">
        <v>0.155</v>
      </c>
      <c r="D177" s="84">
        <v>0</v>
      </c>
    </row>
    <row r="178" spans="1:4" x14ac:dyDescent="0.25">
      <c r="A178" s="17" t="s">
        <v>173</v>
      </c>
      <c r="B178" s="16" t="s">
        <v>172</v>
      </c>
      <c r="C178" s="94">
        <v>0.16200000000000001</v>
      </c>
      <c r="D178" s="84">
        <v>1428000</v>
      </c>
    </row>
    <row r="179" spans="1:4" x14ac:dyDescent="0.25">
      <c r="A179" s="17" t="s">
        <v>314</v>
      </c>
      <c r="B179" s="20" t="s">
        <v>316</v>
      </c>
      <c r="C179" s="93">
        <v>0.21299999999999999</v>
      </c>
      <c r="D179" s="84">
        <v>0</v>
      </c>
    </row>
    <row r="180" spans="1:4" x14ac:dyDescent="0.25">
      <c r="A180" s="17" t="s">
        <v>391</v>
      </c>
      <c r="B180" s="20" t="s">
        <v>392</v>
      </c>
      <c r="C180" s="93">
        <v>0.17799999999999999</v>
      </c>
      <c r="D180" s="84">
        <v>0</v>
      </c>
    </row>
    <row r="181" spans="1:4" x14ac:dyDescent="0.25">
      <c r="A181" s="17" t="s">
        <v>419</v>
      </c>
      <c r="B181" s="20" t="s">
        <v>418</v>
      </c>
      <c r="C181" s="93">
        <v>0.28000000000000003</v>
      </c>
      <c r="D181" s="84">
        <v>0</v>
      </c>
    </row>
    <row r="182" spans="1:4" x14ac:dyDescent="0.25">
      <c r="A182" s="17" t="s">
        <v>203</v>
      </c>
      <c r="B182" s="16" t="s">
        <v>228</v>
      </c>
      <c r="C182" s="93">
        <v>0.20599999999999999</v>
      </c>
      <c r="D182" s="84">
        <v>0</v>
      </c>
    </row>
    <row r="183" spans="1:4" x14ac:dyDescent="0.25">
      <c r="A183" s="80" t="s">
        <v>246</v>
      </c>
      <c r="B183" s="16" t="s">
        <v>174</v>
      </c>
      <c r="C183" s="93">
        <v>0.24</v>
      </c>
      <c r="D183" s="84">
        <v>0</v>
      </c>
    </row>
    <row r="184" spans="1:4" x14ac:dyDescent="0.25">
      <c r="A184" s="17" t="s">
        <v>176</v>
      </c>
      <c r="B184" s="16" t="s">
        <v>175</v>
      </c>
      <c r="C184" s="93">
        <v>0.158</v>
      </c>
      <c r="D184" s="85">
        <v>4829000</v>
      </c>
    </row>
    <row r="185" spans="1:4" x14ac:dyDescent="0.25">
      <c r="A185" s="80" t="s">
        <v>178</v>
      </c>
      <c r="B185" s="16" t="s">
        <v>177</v>
      </c>
      <c r="C185" s="93">
        <v>0.20599999999999999</v>
      </c>
      <c r="D185" s="84">
        <v>0</v>
      </c>
    </row>
    <row r="186" spans="1:4" x14ac:dyDescent="0.25">
      <c r="A186" s="97" t="s">
        <v>389</v>
      </c>
      <c r="B186" s="16" t="s">
        <v>390</v>
      </c>
      <c r="C186" s="93">
        <v>0.25600000000000001</v>
      </c>
      <c r="D186" s="84">
        <v>0</v>
      </c>
    </row>
    <row r="187" spans="1:4" x14ac:dyDescent="0.25">
      <c r="A187" s="17" t="s">
        <v>180</v>
      </c>
      <c r="B187" s="16" t="s">
        <v>179</v>
      </c>
      <c r="C187" s="93">
        <v>0.29599999999999999</v>
      </c>
      <c r="D187" s="84">
        <v>0</v>
      </c>
    </row>
    <row r="188" spans="1:4" x14ac:dyDescent="0.25">
      <c r="A188" s="19" t="s">
        <v>299</v>
      </c>
      <c r="B188" s="20" t="s">
        <v>297</v>
      </c>
      <c r="C188" s="93">
        <v>0.20599999999999999</v>
      </c>
      <c r="D188" s="84">
        <v>0</v>
      </c>
    </row>
    <row r="189" spans="1:4" x14ac:dyDescent="0.25">
      <c r="A189" s="17" t="s">
        <v>183</v>
      </c>
      <c r="B189" s="16" t="s">
        <v>182</v>
      </c>
      <c r="C189" s="93">
        <v>0.24</v>
      </c>
      <c r="D189" s="84">
        <v>0</v>
      </c>
    </row>
    <row r="190" spans="1:4" x14ac:dyDescent="0.25">
      <c r="A190" s="17" t="s">
        <v>185</v>
      </c>
      <c r="B190" s="16" t="s">
        <v>184</v>
      </c>
      <c r="C190" s="93">
        <v>0.253</v>
      </c>
      <c r="D190" s="84">
        <v>0</v>
      </c>
    </row>
    <row r="191" spans="1:4" x14ac:dyDescent="0.25">
      <c r="A191" s="17" t="s">
        <v>186</v>
      </c>
      <c r="B191" s="16" t="s">
        <v>123</v>
      </c>
      <c r="C191" s="93">
        <v>0.155</v>
      </c>
      <c r="D191" s="85">
        <v>3127000</v>
      </c>
    </row>
    <row r="192" spans="1:4" x14ac:dyDescent="0.25">
      <c r="A192" s="17" t="s">
        <v>188</v>
      </c>
      <c r="B192" s="16" t="s">
        <v>187</v>
      </c>
      <c r="C192" s="93">
        <v>0.253</v>
      </c>
      <c r="D192" s="84">
        <v>0</v>
      </c>
    </row>
    <row r="193" spans="1:4" x14ac:dyDescent="0.25">
      <c r="A193" s="17" t="s">
        <v>190</v>
      </c>
      <c r="B193" s="16" t="s">
        <v>189</v>
      </c>
      <c r="C193" s="93">
        <v>0.253</v>
      </c>
      <c r="D193" s="84">
        <v>0</v>
      </c>
    </row>
    <row r="194" spans="1:4" x14ac:dyDescent="0.25">
      <c r="A194" s="17" t="s">
        <v>192</v>
      </c>
      <c r="B194" s="16" t="s">
        <v>191</v>
      </c>
      <c r="C194" s="93">
        <v>0.253</v>
      </c>
      <c r="D194" s="84">
        <v>0</v>
      </c>
    </row>
    <row r="195" spans="1:4" x14ac:dyDescent="0.25">
      <c r="A195" s="17" t="s">
        <v>241</v>
      </c>
      <c r="B195" s="16" t="s">
        <v>240</v>
      </c>
      <c r="C195" s="93">
        <v>0.29599999999999999</v>
      </c>
      <c r="D195" s="84">
        <v>0</v>
      </c>
    </row>
    <row r="196" spans="1:4" x14ac:dyDescent="0.25">
      <c r="A196" s="17" t="s">
        <v>308</v>
      </c>
      <c r="B196" s="16" t="s">
        <v>309</v>
      </c>
      <c r="C196" s="93">
        <v>0.23499999999999999</v>
      </c>
      <c r="D196" s="84"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70"/>
  <sheetViews>
    <sheetView zoomScaleNormal="100" workbookViewId="0">
      <selection activeCell="C22" sqref="C22"/>
    </sheetView>
  </sheetViews>
  <sheetFormatPr defaultColWidth="9.1796875" defaultRowHeight="12.5" x14ac:dyDescent="0.25"/>
  <cols>
    <col min="1" max="1" width="9.1796875" style="52"/>
    <col min="2" max="2" width="77.81640625" style="52" bestFit="1" customWidth="1"/>
    <col min="3" max="3" width="16.7265625" style="52" bestFit="1" customWidth="1"/>
    <col min="4" max="16384" width="9.1796875" style="52"/>
  </cols>
  <sheetData>
    <row r="1" spans="1:4" x14ac:dyDescent="0.25">
      <c r="A1" s="49"/>
      <c r="B1" s="50"/>
      <c r="C1" s="50"/>
      <c r="D1" s="51"/>
    </row>
    <row r="2" spans="1:4" ht="13" x14ac:dyDescent="0.3">
      <c r="A2" s="53"/>
      <c r="B2" s="54" t="s">
        <v>0</v>
      </c>
      <c r="C2" s="55"/>
      <c r="D2" s="56"/>
    </row>
    <row r="3" spans="1:4" ht="13" x14ac:dyDescent="0.3">
      <c r="A3" s="53"/>
      <c r="B3" s="54" t="s">
        <v>1</v>
      </c>
      <c r="C3" s="55"/>
      <c r="D3" s="56"/>
    </row>
    <row r="4" spans="1:4" ht="13" x14ac:dyDescent="0.3">
      <c r="A4" s="53"/>
      <c r="B4" s="54" t="s">
        <v>2</v>
      </c>
      <c r="C4" s="55"/>
      <c r="D4" s="56"/>
    </row>
    <row r="5" spans="1:4" ht="13" x14ac:dyDescent="0.3">
      <c r="A5" s="53"/>
      <c r="B5" s="54"/>
      <c r="C5" s="55"/>
      <c r="D5" s="56"/>
    </row>
    <row r="6" spans="1:4" x14ac:dyDescent="0.25">
      <c r="A6" s="53"/>
      <c r="B6" s="108" t="s">
        <v>10</v>
      </c>
      <c r="C6" s="55"/>
      <c r="D6" s="56"/>
    </row>
    <row r="7" spans="1:4" x14ac:dyDescent="0.25">
      <c r="A7" s="53"/>
      <c r="B7" s="109"/>
      <c r="C7" s="55"/>
      <c r="D7" s="56"/>
    </row>
    <row r="8" spans="1:4" ht="13" x14ac:dyDescent="0.3">
      <c r="A8" s="53"/>
      <c r="B8" s="96" t="s">
        <v>346</v>
      </c>
      <c r="C8" s="55"/>
      <c r="D8" s="56"/>
    </row>
    <row r="9" spans="1:4" ht="13" x14ac:dyDescent="0.3">
      <c r="A9" s="53"/>
      <c r="B9" s="22" t="e">
        <f>IF(OR(B43="PLEASE ENTER CONTRIBUTION RATE",B46="PLEASE ENTER REASON FOR ADJUSTMENT BELOW",B48="PLEASE ENTER PENSIONABLE PAYROLL FOR THE MONTH",B49="EMPLOYER CONTRIBUTIONS DOES NOT EQUAL PENSION PAYROLL x EMPLOYER CONTRIBUTION RATE"),"**DO NOT RETURN FORM UNTIL IT HAS BEEN COMPLETED**","")</f>
        <v>#N/A</v>
      </c>
      <c r="C9" s="55"/>
      <c r="D9" s="56"/>
    </row>
    <row r="10" spans="1:4" x14ac:dyDescent="0.25">
      <c r="A10" s="53"/>
      <c r="B10" s="58"/>
      <c r="C10" s="55"/>
      <c r="D10" s="56"/>
    </row>
    <row r="11" spans="1:4" ht="13" x14ac:dyDescent="0.3">
      <c r="A11" s="53"/>
      <c r="B11" s="23" t="s">
        <v>6</v>
      </c>
      <c r="C11" s="59"/>
      <c r="D11" s="56"/>
    </row>
    <row r="12" spans="1:4" x14ac:dyDescent="0.25">
      <c r="A12" s="53"/>
      <c r="B12" s="121">
        <f>April!B12</f>
        <v>0</v>
      </c>
      <c r="C12" s="122"/>
      <c r="D12" s="56"/>
    </row>
    <row r="13" spans="1:4" x14ac:dyDescent="0.25">
      <c r="A13" s="53"/>
      <c r="B13" s="59"/>
      <c r="C13" s="59"/>
      <c r="D13" s="56"/>
    </row>
    <row r="14" spans="1:4" ht="13" x14ac:dyDescent="0.3">
      <c r="A14" s="53"/>
      <c r="B14" s="23" t="s">
        <v>225</v>
      </c>
      <c r="C14" s="70" t="e">
        <f>VLOOKUP(B12,'Look Up Table'!$A$3:$B$196,2,FALSE)</f>
        <v>#N/A</v>
      </c>
      <c r="D14" s="56"/>
    </row>
    <row r="15" spans="1:4" x14ac:dyDescent="0.25">
      <c r="A15" s="53"/>
      <c r="B15" s="57"/>
      <c r="C15" s="55"/>
      <c r="D15" s="56"/>
    </row>
    <row r="16" spans="1:4" x14ac:dyDescent="0.25">
      <c r="A16" s="53"/>
      <c r="B16" s="55" t="s">
        <v>3</v>
      </c>
      <c r="C16" s="60">
        <v>44561</v>
      </c>
      <c r="D16" s="56"/>
    </row>
    <row r="17" spans="1:4" x14ac:dyDescent="0.25">
      <c r="A17" s="53"/>
      <c r="B17" s="55"/>
      <c r="C17" s="55"/>
      <c r="D17" s="56"/>
    </row>
    <row r="18" spans="1:4" x14ac:dyDescent="0.25">
      <c r="A18" s="53"/>
      <c r="B18" s="55" t="s">
        <v>4</v>
      </c>
      <c r="C18" s="60">
        <v>44580</v>
      </c>
      <c r="D18" s="56"/>
    </row>
    <row r="19" spans="1:4" x14ac:dyDescent="0.25">
      <c r="A19" s="53"/>
      <c r="B19" s="55"/>
      <c r="C19" s="55"/>
      <c r="D19" s="56"/>
    </row>
    <row r="20" spans="1:4" ht="13" x14ac:dyDescent="0.3">
      <c r="A20" s="53"/>
      <c r="B20" s="13" t="s">
        <v>7</v>
      </c>
      <c r="C20" s="31"/>
      <c r="D20" s="56"/>
    </row>
    <row r="21" spans="1:4" ht="13" x14ac:dyDescent="0.3">
      <c r="A21" s="53"/>
      <c r="B21" s="13"/>
      <c r="C21" s="31"/>
      <c r="D21" s="56"/>
    </row>
    <row r="22" spans="1:4" ht="13" x14ac:dyDescent="0.3">
      <c r="A22" s="53"/>
      <c r="B22" s="13" t="s">
        <v>303</v>
      </c>
      <c r="C22" s="91"/>
      <c r="D22" s="56"/>
    </row>
    <row r="23" spans="1:4" ht="13.5" thickBot="1" x14ac:dyDescent="0.35">
      <c r="A23" s="53"/>
      <c r="B23" s="13"/>
      <c r="C23" s="55"/>
      <c r="D23" s="56"/>
    </row>
    <row r="24" spans="1:4" ht="13.5" thickBot="1" x14ac:dyDescent="0.35">
      <c r="A24" s="53"/>
      <c r="B24" s="13" t="s">
        <v>304</v>
      </c>
      <c r="C24" s="71"/>
      <c r="D24" s="56"/>
    </row>
    <row r="25" spans="1:4" ht="13" x14ac:dyDescent="0.3">
      <c r="A25" s="53"/>
      <c r="B25" s="13"/>
      <c r="C25" s="31"/>
      <c r="D25" s="56"/>
    </row>
    <row r="26" spans="1:4" ht="13" x14ac:dyDescent="0.3">
      <c r="A26" s="53"/>
      <c r="B26" s="61" t="s">
        <v>253</v>
      </c>
      <c r="C26" s="31"/>
      <c r="D26" s="56"/>
    </row>
    <row r="27" spans="1:4" ht="13.5" thickBot="1" x14ac:dyDescent="0.35">
      <c r="A27" s="53"/>
      <c r="B27" s="61"/>
      <c r="C27" s="31"/>
      <c r="D27" s="56"/>
    </row>
    <row r="28" spans="1:4" ht="13.5" thickBot="1" x14ac:dyDescent="0.35">
      <c r="A28" s="53"/>
      <c r="B28" s="61" t="s">
        <v>305</v>
      </c>
      <c r="C28" s="71"/>
      <c r="D28" s="56"/>
    </row>
    <row r="29" spans="1:4" ht="13.5" thickBot="1" x14ac:dyDescent="0.35">
      <c r="A29" s="53"/>
      <c r="B29" s="61"/>
      <c r="C29" s="31"/>
      <c r="D29" s="56"/>
    </row>
    <row r="30" spans="1:4" ht="13.5" thickBot="1" x14ac:dyDescent="0.35">
      <c r="A30" s="53"/>
      <c r="B30" s="61" t="s">
        <v>306</v>
      </c>
      <c r="C30" s="71"/>
      <c r="D30" s="56"/>
    </row>
    <row r="31" spans="1:4" ht="13" x14ac:dyDescent="0.3">
      <c r="A31" s="53"/>
      <c r="B31" s="61"/>
      <c r="C31" s="31"/>
      <c r="D31" s="56"/>
    </row>
    <row r="32" spans="1:4" ht="13" x14ac:dyDescent="0.3">
      <c r="A32" s="53"/>
      <c r="B32" s="61" t="s">
        <v>254</v>
      </c>
      <c r="C32" s="31"/>
      <c r="D32" s="56"/>
    </row>
    <row r="33" spans="1:4" ht="13" x14ac:dyDescent="0.3">
      <c r="A33" s="53"/>
      <c r="B33" s="61"/>
      <c r="C33" s="31"/>
      <c r="D33" s="56"/>
    </row>
    <row r="34" spans="1:4" ht="13" x14ac:dyDescent="0.3">
      <c r="A34" s="53"/>
      <c r="B34" s="13" t="s">
        <v>8</v>
      </c>
      <c r="C34" s="72"/>
      <c r="D34" s="56"/>
    </row>
    <row r="35" spans="1:4" ht="13" x14ac:dyDescent="0.3">
      <c r="A35" s="53"/>
      <c r="B35" s="13"/>
      <c r="C35" s="31"/>
      <c r="D35" s="56"/>
    </row>
    <row r="36" spans="1:4" ht="13" x14ac:dyDescent="0.3">
      <c r="A36" s="53"/>
      <c r="B36" s="13" t="s">
        <v>216</v>
      </c>
      <c r="C36" s="72" t="e">
        <f>VLOOKUP(B12,'Look Up Table'!A3:D196,4,FALSE)/12</f>
        <v>#N/A</v>
      </c>
      <c r="D36" s="56"/>
    </row>
    <row r="37" spans="1:4" x14ac:dyDescent="0.25">
      <c r="A37" s="53"/>
      <c r="B37" s="55"/>
      <c r="C37" s="55"/>
      <c r="D37" s="56"/>
    </row>
    <row r="38" spans="1:4" ht="13.5" thickBot="1" x14ac:dyDescent="0.35">
      <c r="A38" s="53"/>
      <c r="B38" s="13" t="s">
        <v>217</v>
      </c>
      <c r="C38" s="3" t="e">
        <f>SUM(C22+C24+C28+C30+C34+C36)</f>
        <v>#N/A</v>
      </c>
      <c r="D38" s="56"/>
    </row>
    <row r="39" spans="1:4" ht="13" thickTop="1" x14ac:dyDescent="0.25">
      <c r="A39" s="53"/>
      <c r="B39" s="55"/>
      <c r="C39" s="55"/>
      <c r="D39" s="56"/>
    </row>
    <row r="40" spans="1:4" ht="13" x14ac:dyDescent="0.3">
      <c r="A40" s="53"/>
      <c r="B40" s="13" t="s">
        <v>218</v>
      </c>
      <c r="C40" s="73" t="e">
        <f>VLOOKUP(B12,'Look Up Table'!$A$3:$C$196,3,FALSE)</f>
        <v>#N/A</v>
      </c>
      <c r="D40" s="56"/>
    </row>
    <row r="41" spans="1:4" ht="13" x14ac:dyDescent="0.3">
      <c r="A41" s="53"/>
      <c r="B41" s="13"/>
      <c r="C41" s="55"/>
      <c r="D41" s="56"/>
    </row>
    <row r="42" spans="1:4" x14ac:dyDescent="0.25">
      <c r="A42" s="53"/>
      <c r="B42" s="55"/>
      <c r="C42" s="55"/>
      <c r="D42" s="56"/>
    </row>
    <row r="43" spans="1:4" ht="13" x14ac:dyDescent="0.3">
      <c r="A43" s="53"/>
      <c r="B43" s="62" t="e">
        <f>IF((C40=0),"PLEASE ENTER CONTRIBUTION PERCENTAGE RATE AT 'F'","")</f>
        <v>#N/A</v>
      </c>
      <c r="D43" s="56"/>
    </row>
    <row r="44" spans="1:4" x14ac:dyDescent="0.25">
      <c r="A44" s="53"/>
      <c r="B44" s="55"/>
      <c r="C44" s="55"/>
      <c r="D44" s="56"/>
    </row>
    <row r="45" spans="1:4" ht="13" x14ac:dyDescent="0.3">
      <c r="A45" s="53"/>
      <c r="B45" s="61" t="s">
        <v>219</v>
      </c>
      <c r="C45" s="74"/>
      <c r="D45" s="56"/>
    </row>
    <row r="46" spans="1:4" ht="13" x14ac:dyDescent="0.3">
      <c r="A46" s="53"/>
      <c r="B46" s="63" t="str">
        <f>IF(OR(C45=0,AND(C45&gt;0&gt;C45,A51&gt;0&gt;A51)),"","PLEASE ENTER REASON FOR ADJUSTMENT")</f>
        <v/>
      </c>
      <c r="C46" s="64"/>
      <c r="D46" s="56"/>
    </row>
    <row r="47" spans="1:4" ht="13" x14ac:dyDescent="0.3">
      <c r="A47" s="53"/>
      <c r="B47" s="13" t="s">
        <v>221</v>
      </c>
      <c r="C47" s="72"/>
      <c r="D47" s="56"/>
    </row>
    <row r="48" spans="1:4" ht="13" x14ac:dyDescent="0.3">
      <c r="A48" s="53"/>
      <c r="B48" s="21" t="str">
        <f>IF(C47=0,"PLEASE ENTER PENSIONABLE PAYROLL FOR THE MONTH","")</f>
        <v>PLEASE ENTER PENSIONABLE PAYROLL FOR THE MONTH</v>
      </c>
      <c r="C48" s="31"/>
      <c r="D48" s="56"/>
    </row>
    <row r="49" spans="1:4" ht="13" x14ac:dyDescent="0.3">
      <c r="A49" s="53"/>
      <c r="B49" s="21"/>
      <c r="C49" s="55"/>
      <c r="D49" s="56"/>
    </row>
    <row r="50" spans="1:4" x14ac:dyDescent="0.25">
      <c r="A50" s="53"/>
      <c r="B50" s="55" t="s">
        <v>9</v>
      </c>
      <c r="C50" s="55"/>
      <c r="D50" s="56"/>
    </row>
    <row r="51" spans="1:4" x14ac:dyDescent="0.25">
      <c r="A51" s="112"/>
      <c r="B51" s="144"/>
      <c r="C51" s="144"/>
      <c r="D51" s="145"/>
    </row>
    <row r="52" spans="1:4" x14ac:dyDescent="0.25">
      <c r="A52" s="146"/>
      <c r="B52" s="147"/>
      <c r="C52" s="147"/>
      <c r="D52" s="148"/>
    </row>
    <row r="53" spans="1:4" x14ac:dyDescent="0.25">
      <c r="A53" s="146"/>
      <c r="B53" s="147"/>
      <c r="C53" s="147"/>
      <c r="D53" s="148"/>
    </row>
    <row r="54" spans="1:4" x14ac:dyDescent="0.25">
      <c r="A54" s="146"/>
      <c r="B54" s="147"/>
      <c r="C54" s="147"/>
      <c r="D54" s="148"/>
    </row>
    <row r="55" spans="1:4" x14ac:dyDescent="0.25">
      <c r="A55" s="146"/>
      <c r="B55" s="147"/>
      <c r="C55" s="147"/>
      <c r="D55" s="148"/>
    </row>
    <row r="56" spans="1:4" x14ac:dyDescent="0.25">
      <c r="A56" s="146"/>
      <c r="B56" s="147"/>
      <c r="C56" s="147"/>
      <c r="D56" s="148"/>
    </row>
    <row r="57" spans="1:4" x14ac:dyDescent="0.25">
      <c r="A57" s="149"/>
      <c r="B57" s="150"/>
      <c r="C57" s="150"/>
      <c r="D57" s="151"/>
    </row>
    <row r="58" spans="1:4" x14ac:dyDescent="0.25">
      <c r="A58" s="53"/>
      <c r="B58" s="55"/>
      <c r="C58" s="55"/>
      <c r="D58" s="56"/>
    </row>
    <row r="59" spans="1:4" ht="13.5" thickBot="1" x14ac:dyDescent="0.35">
      <c r="A59" s="53"/>
      <c r="B59" s="13" t="s">
        <v>224</v>
      </c>
      <c r="C59" s="3" t="e">
        <f>C38+C45</f>
        <v>#N/A</v>
      </c>
      <c r="D59" s="56"/>
    </row>
    <row r="60" spans="1:4" ht="13" thickTop="1" x14ac:dyDescent="0.25">
      <c r="A60" s="53"/>
      <c r="B60" s="55"/>
      <c r="C60" s="55"/>
      <c r="D60" s="56"/>
    </row>
    <row r="61" spans="1:4" ht="13" x14ac:dyDescent="0.3">
      <c r="A61" s="53"/>
      <c r="B61" s="13" t="s">
        <v>222</v>
      </c>
      <c r="C61" s="75"/>
      <c r="D61" s="56"/>
    </row>
    <row r="62" spans="1:4" ht="13" x14ac:dyDescent="0.3">
      <c r="A62" s="53"/>
      <c r="B62" s="13"/>
      <c r="C62" s="55"/>
      <c r="D62" s="56"/>
    </row>
    <row r="63" spans="1:4" x14ac:dyDescent="0.25">
      <c r="A63" s="53"/>
      <c r="B63" s="11"/>
      <c r="C63" s="55"/>
      <c r="D63" s="56"/>
    </row>
    <row r="64" spans="1:4" x14ac:dyDescent="0.25">
      <c r="A64" s="53"/>
      <c r="B64" s="55"/>
      <c r="C64" s="55"/>
      <c r="D64" s="56"/>
    </row>
    <row r="65" spans="1:4" ht="13" x14ac:dyDescent="0.3">
      <c r="A65" s="53"/>
      <c r="B65" s="13" t="s">
        <v>223</v>
      </c>
      <c r="C65" s="76"/>
      <c r="D65" s="56"/>
    </row>
    <row r="66" spans="1:4" x14ac:dyDescent="0.25">
      <c r="A66" s="53"/>
      <c r="B66" s="55"/>
      <c r="C66" s="55"/>
      <c r="D66" s="56"/>
    </row>
    <row r="67" spans="1:4" x14ac:dyDescent="0.25">
      <c r="A67" s="53"/>
      <c r="B67" s="65" t="s">
        <v>5</v>
      </c>
      <c r="C67" s="55"/>
      <c r="D67" s="56"/>
    </row>
    <row r="68" spans="1:4" ht="13" thickBot="1" x14ac:dyDescent="0.3">
      <c r="A68" s="66"/>
      <c r="B68" s="67" t="s">
        <v>11</v>
      </c>
      <c r="C68" s="68"/>
      <c r="D68" s="69"/>
    </row>
    <row r="70" spans="1:4" x14ac:dyDescent="0.25">
      <c r="B70" s="10"/>
    </row>
  </sheetData>
  <sheetProtection algorithmName="SHA-512" hashValue="ojFJWuiowcToo5MI6T+M4ygpCcS2GH3dvHkHotcrwnSKgBwcWFgNxUYFgPXIGrRdFjBc3DDE1F9YWbDtKlUKmw==" saltValue="JH48fqgkaIHBFhFpHsDZSA==" spinCount="100000" sheet="1" objects="1" scenarios="1" selectLockedCells="1"/>
  <mergeCells count="3">
    <mergeCell ref="B6:B7"/>
    <mergeCell ref="B12:C12"/>
    <mergeCell ref="A51:D57"/>
  </mergeCells>
  <pageMargins left="0.75" right="0.75" top="1" bottom="1" header="0.5" footer="0.5"/>
  <pageSetup paperSize="9" scale="81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70"/>
  <sheetViews>
    <sheetView zoomScaleNormal="100" workbookViewId="0">
      <selection activeCell="C22" sqref="C22"/>
    </sheetView>
  </sheetViews>
  <sheetFormatPr defaultColWidth="9.1796875" defaultRowHeight="12.5" x14ac:dyDescent="0.25"/>
  <cols>
    <col min="1" max="1" width="9.1796875" style="52"/>
    <col min="2" max="2" width="77.81640625" style="52" bestFit="1" customWidth="1"/>
    <col min="3" max="3" width="16.7265625" style="52" bestFit="1" customWidth="1"/>
    <col min="4" max="16384" width="9.1796875" style="52"/>
  </cols>
  <sheetData>
    <row r="1" spans="1:4" x14ac:dyDescent="0.25">
      <c r="A1" s="49"/>
      <c r="B1" s="50"/>
      <c r="C1" s="50"/>
      <c r="D1" s="51"/>
    </row>
    <row r="2" spans="1:4" ht="13" x14ac:dyDescent="0.3">
      <c r="A2" s="53"/>
      <c r="B2" s="54" t="s">
        <v>0</v>
      </c>
      <c r="C2" s="55"/>
      <c r="D2" s="56"/>
    </row>
    <row r="3" spans="1:4" ht="13" x14ac:dyDescent="0.3">
      <c r="A3" s="53"/>
      <c r="B3" s="54" t="s">
        <v>1</v>
      </c>
      <c r="C3" s="55"/>
      <c r="D3" s="56"/>
    </row>
    <row r="4" spans="1:4" ht="13" x14ac:dyDescent="0.3">
      <c r="A4" s="53"/>
      <c r="B4" s="54" t="s">
        <v>2</v>
      </c>
      <c r="C4" s="55"/>
      <c r="D4" s="56"/>
    </row>
    <row r="5" spans="1:4" ht="13" x14ac:dyDescent="0.3">
      <c r="A5" s="53"/>
      <c r="B5" s="54"/>
      <c r="C5" s="55"/>
      <c r="D5" s="56"/>
    </row>
    <row r="6" spans="1:4" x14ac:dyDescent="0.25">
      <c r="A6" s="53"/>
      <c r="B6" s="108" t="s">
        <v>10</v>
      </c>
      <c r="C6" s="55"/>
      <c r="D6" s="56"/>
    </row>
    <row r="7" spans="1:4" x14ac:dyDescent="0.25">
      <c r="A7" s="53"/>
      <c r="B7" s="109"/>
      <c r="C7" s="55"/>
      <c r="D7" s="56"/>
    </row>
    <row r="8" spans="1:4" ht="13" x14ac:dyDescent="0.3">
      <c r="A8" s="53"/>
      <c r="B8" s="96" t="s">
        <v>346</v>
      </c>
      <c r="C8" s="55"/>
      <c r="D8" s="56"/>
    </row>
    <row r="9" spans="1:4" ht="13" x14ac:dyDescent="0.3">
      <c r="A9" s="53"/>
      <c r="B9" s="22" t="e">
        <f>IF(OR(B43="PLEASE ENTER CONTRIBUTION RATE",B46="PLEASE ENTER REASON FOR ADJUSTMENT BELOW",B48="PLEASE ENTER PENSIONABLE PAYROLL FOR THE MONTH",B49="EMPLOYER CONTRIBUTIONS DOES NOT EQUAL PENSION PAYROLL x EMPLOYER CONTRIBUTION RATE"),"**DO NOT RETURN FORM UNTIL IT HAS BEEN COMPLETED**","")</f>
        <v>#N/A</v>
      </c>
      <c r="C9" s="55"/>
      <c r="D9" s="56"/>
    </row>
    <row r="10" spans="1:4" x14ac:dyDescent="0.25">
      <c r="A10" s="53"/>
      <c r="B10" s="58"/>
      <c r="C10" s="55"/>
      <c r="D10" s="56"/>
    </row>
    <row r="11" spans="1:4" ht="13" x14ac:dyDescent="0.3">
      <c r="A11" s="53"/>
      <c r="B11" s="23" t="s">
        <v>6</v>
      </c>
      <c r="C11" s="59"/>
      <c r="D11" s="56"/>
    </row>
    <row r="12" spans="1:4" x14ac:dyDescent="0.25">
      <c r="A12" s="53"/>
      <c r="B12" s="121">
        <f>April!B12</f>
        <v>0</v>
      </c>
      <c r="C12" s="122"/>
      <c r="D12" s="56"/>
    </row>
    <row r="13" spans="1:4" x14ac:dyDescent="0.25">
      <c r="A13" s="53"/>
      <c r="B13" s="59"/>
      <c r="C13" s="59"/>
      <c r="D13" s="56"/>
    </row>
    <row r="14" spans="1:4" ht="13" x14ac:dyDescent="0.3">
      <c r="A14" s="53"/>
      <c r="B14" s="23" t="s">
        <v>225</v>
      </c>
      <c r="C14" s="70" t="e">
        <f>VLOOKUP(B12,'Look Up Table'!$A$3:$B$196,2,FALSE)</f>
        <v>#N/A</v>
      </c>
      <c r="D14" s="56"/>
    </row>
    <row r="15" spans="1:4" x14ac:dyDescent="0.25">
      <c r="A15" s="53"/>
      <c r="B15" s="57"/>
      <c r="C15" s="55"/>
      <c r="D15" s="56"/>
    </row>
    <row r="16" spans="1:4" x14ac:dyDescent="0.25">
      <c r="A16" s="53"/>
      <c r="B16" s="55" t="s">
        <v>3</v>
      </c>
      <c r="C16" s="60">
        <v>44592</v>
      </c>
      <c r="D16" s="56"/>
    </row>
    <row r="17" spans="1:4" x14ac:dyDescent="0.25">
      <c r="A17" s="53"/>
      <c r="B17" s="55"/>
      <c r="C17" s="55"/>
      <c r="D17" s="56"/>
    </row>
    <row r="18" spans="1:4" x14ac:dyDescent="0.25">
      <c r="A18" s="53"/>
      <c r="B18" s="55" t="s">
        <v>4</v>
      </c>
      <c r="C18" s="60">
        <v>44611</v>
      </c>
      <c r="D18" s="56"/>
    </row>
    <row r="19" spans="1:4" x14ac:dyDescent="0.25">
      <c r="A19" s="53"/>
      <c r="B19" s="55"/>
      <c r="C19" s="55"/>
      <c r="D19" s="56"/>
    </row>
    <row r="20" spans="1:4" ht="13" x14ac:dyDescent="0.3">
      <c r="A20" s="53"/>
      <c r="B20" s="13" t="s">
        <v>7</v>
      </c>
      <c r="C20" s="31"/>
      <c r="D20" s="56"/>
    </row>
    <row r="21" spans="1:4" ht="13" x14ac:dyDescent="0.3">
      <c r="A21" s="53"/>
      <c r="B21" s="13"/>
      <c r="C21" s="31"/>
      <c r="D21" s="56"/>
    </row>
    <row r="22" spans="1:4" ht="13" x14ac:dyDescent="0.3">
      <c r="A22" s="53"/>
      <c r="B22" s="13" t="s">
        <v>303</v>
      </c>
      <c r="C22" s="91"/>
      <c r="D22" s="56"/>
    </row>
    <row r="23" spans="1:4" ht="13.5" thickBot="1" x14ac:dyDescent="0.35">
      <c r="A23" s="53"/>
      <c r="B23" s="13"/>
      <c r="C23" s="55"/>
      <c r="D23" s="56"/>
    </row>
    <row r="24" spans="1:4" ht="13.5" thickBot="1" x14ac:dyDescent="0.35">
      <c r="A24" s="53"/>
      <c r="B24" s="13" t="s">
        <v>304</v>
      </c>
      <c r="C24" s="71"/>
      <c r="D24" s="56"/>
    </row>
    <row r="25" spans="1:4" ht="13" x14ac:dyDescent="0.3">
      <c r="A25" s="53"/>
      <c r="B25" s="13"/>
      <c r="C25" s="55"/>
      <c r="D25" s="56"/>
    </row>
    <row r="26" spans="1:4" ht="13" x14ac:dyDescent="0.3">
      <c r="A26" s="53"/>
      <c r="B26" s="61" t="s">
        <v>253</v>
      </c>
      <c r="C26" s="31"/>
      <c r="D26" s="56"/>
    </row>
    <row r="27" spans="1:4" ht="13.5" thickBot="1" x14ac:dyDescent="0.35">
      <c r="A27" s="53"/>
      <c r="B27" s="61"/>
      <c r="C27" s="31"/>
      <c r="D27" s="56"/>
    </row>
    <row r="28" spans="1:4" ht="13.5" thickBot="1" x14ac:dyDescent="0.35">
      <c r="A28" s="53"/>
      <c r="B28" s="61" t="s">
        <v>305</v>
      </c>
      <c r="C28" s="71"/>
      <c r="D28" s="56"/>
    </row>
    <row r="29" spans="1:4" ht="13.5" thickBot="1" x14ac:dyDescent="0.35">
      <c r="A29" s="53"/>
      <c r="B29" s="61"/>
      <c r="C29" s="31"/>
      <c r="D29" s="56"/>
    </row>
    <row r="30" spans="1:4" ht="13.5" thickBot="1" x14ac:dyDescent="0.35">
      <c r="A30" s="53"/>
      <c r="B30" s="61" t="s">
        <v>306</v>
      </c>
      <c r="C30" s="71"/>
      <c r="D30" s="56"/>
    </row>
    <row r="31" spans="1:4" ht="13" x14ac:dyDescent="0.3">
      <c r="A31" s="53"/>
      <c r="B31" s="61"/>
      <c r="C31" s="31"/>
      <c r="D31" s="56"/>
    </row>
    <row r="32" spans="1:4" ht="13" x14ac:dyDescent="0.3">
      <c r="A32" s="53"/>
      <c r="B32" s="61" t="s">
        <v>254</v>
      </c>
      <c r="C32" s="31"/>
      <c r="D32" s="56"/>
    </row>
    <row r="33" spans="1:4" x14ac:dyDescent="0.25">
      <c r="A33" s="53"/>
      <c r="B33" s="55"/>
      <c r="C33" s="55"/>
      <c r="D33" s="56"/>
    </row>
    <row r="34" spans="1:4" ht="13" x14ac:dyDescent="0.3">
      <c r="A34" s="53"/>
      <c r="B34" s="13" t="s">
        <v>8</v>
      </c>
      <c r="C34" s="72"/>
      <c r="D34" s="56"/>
    </row>
    <row r="35" spans="1:4" ht="13" x14ac:dyDescent="0.3">
      <c r="A35" s="53"/>
      <c r="B35" s="13"/>
      <c r="C35" s="31"/>
      <c r="D35" s="56"/>
    </row>
    <row r="36" spans="1:4" ht="13" x14ac:dyDescent="0.3">
      <c r="A36" s="53"/>
      <c r="B36" s="13" t="s">
        <v>216</v>
      </c>
      <c r="C36" s="72" t="e">
        <f>VLOOKUP(B12,'Look Up Table'!A3:D196,4,FALSE)/12</f>
        <v>#N/A</v>
      </c>
      <c r="D36" s="56"/>
    </row>
    <row r="37" spans="1:4" x14ac:dyDescent="0.25">
      <c r="A37" s="53"/>
      <c r="B37" s="55"/>
      <c r="C37" s="55"/>
      <c r="D37" s="56"/>
    </row>
    <row r="38" spans="1:4" ht="13.5" thickBot="1" x14ac:dyDescent="0.35">
      <c r="A38" s="53"/>
      <c r="B38" s="13" t="s">
        <v>217</v>
      </c>
      <c r="C38" s="3" t="e">
        <f>SUM(C22+C24+C28+C30+C34+C36)</f>
        <v>#N/A</v>
      </c>
      <c r="D38" s="56"/>
    </row>
    <row r="39" spans="1:4" ht="13" thickTop="1" x14ac:dyDescent="0.25">
      <c r="A39" s="53"/>
      <c r="B39" s="55"/>
      <c r="C39" s="55"/>
      <c r="D39" s="56"/>
    </row>
    <row r="40" spans="1:4" ht="13" x14ac:dyDescent="0.3">
      <c r="A40" s="53"/>
      <c r="B40" s="13" t="s">
        <v>218</v>
      </c>
      <c r="C40" s="73" t="e">
        <f>VLOOKUP(B12,'Look Up Table'!$A$3:$C$196,3,FALSE)</f>
        <v>#N/A</v>
      </c>
      <c r="D40" s="56"/>
    </row>
    <row r="41" spans="1:4" ht="13" x14ac:dyDescent="0.3">
      <c r="A41" s="53"/>
      <c r="B41" s="13"/>
      <c r="C41" s="55"/>
      <c r="D41" s="56"/>
    </row>
    <row r="42" spans="1:4" x14ac:dyDescent="0.25">
      <c r="A42" s="53"/>
      <c r="B42" s="55"/>
      <c r="C42" s="55"/>
      <c r="D42" s="56"/>
    </row>
    <row r="43" spans="1:4" ht="13" x14ac:dyDescent="0.3">
      <c r="A43" s="53"/>
      <c r="B43" s="62" t="e">
        <f>IF((C40=0),"PLEASE ENTER CONTRIBUTION PERCENTAGE RATE AT 'F'","")</f>
        <v>#N/A</v>
      </c>
      <c r="D43" s="56"/>
    </row>
    <row r="44" spans="1:4" x14ac:dyDescent="0.25">
      <c r="A44" s="53"/>
      <c r="B44" s="55"/>
      <c r="C44" s="55"/>
      <c r="D44" s="56"/>
    </row>
    <row r="45" spans="1:4" ht="13" x14ac:dyDescent="0.3">
      <c r="A45" s="53"/>
      <c r="B45" s="61" t="s">
        <v>219</v>
      </c>
      <c r="C45" s="74"/>
      <c r="D45" s="56"/>
    </row>
    <row r="46" spans="1:4" ht="13" x14ac:dyDescent="0.3">
      <c r="A46" s="53"/>
      <c r="B46" s="63" t="str">
        <f>IF(OR(C45=0,AND(C45&gt;0&gt;C45,A51&gt;0&gt;A51)),"","PLEASE ENTER REASON FOR ADJUSTMENT")</f>
        <v/>
      </c>
      <c r="C46" s="64"/>
      <c r="D46" s="56"/>
    </row>
    <row r="47" spans="1:4" ht="13" x14ac:dyDescent="0.3">
      <c r="A47" s="53"/>
      <c r="B47" s="13" t="s">
        <v>221</v>
      </c>
      <c r="C47" s="72"/>
      <c r="D47" s="56"/>
    </row>
    <row r="48" spans="1:4" ht="13" x14ac:dyDescent="0.3">
      <c r="A48" s="53"/>
      <c r="B48" s="21" t="str">
        <f>IF(C47=0,"PLEASE ENTER PENSIONABLE PAYROLL FOR THE MONTH","")</f>
        <v>PLEASE ENTER PENSIONABLE PAYROLL FOR THE MONTH</v>
      </c>
      <c r="C48" s="31"/>
      <c r="D48" s="56"/>
    </row>
    <row r="49" spans="1:4" ht="13" x14ac:dyDescent="0.3">
      <c r="A49" s="53"/>
      <c r="B49" s="21"/>
      <c r="C49" s="55"/>
      <c r="D49" s="56"/>
    </row>
    <row r="50" spans="1:4" x14ac:dyDescent="0.25">
      <c r="A50" s="53"/>
      <c r="B50" s="55" t="s">
        <v>9</v>
      </c>
      <c r="C50" s="55"/>
      <c r="D50" s="56"/>
    </row>
    <row r="51" spans="1:4" x14ac:dyDescent="0.25">
      <c r="A51" s="112"/>
      <c r="B51" s="144"/>
      <c r="C51" s="144"/>
      <c r="D51" s="145"/>
    </row>
    <row r="52" spans="1:4" x14ac:dyDescent="0.25">
      <c r="A52" s="146"/>
      <c r="B52" s="147"/>
      <c r="C52" s="147"/>
      <c r="D52" s="148"/>
    </row>
    <row r="53" spans="1:4" x14ac:dyDescent="0.25">
      <c r="A53" s="146"/>
      <c r="B53" s="147"/>
      <c r="C53" s="147"/>
      <c r="D53" s="148"/>
    </row>
    <row r="54" spans="1:4" x14ac:dyDescent="0.25">
      <c r="A54" s="146"/>
      <c r="B54" s="147"/>
      <c r="C54" s="147"/>
      <c r="D54" s="148"/>
    </row>
    <row r="55" spans="1:4" x14ac:dyDescent="0.25">
      <c r="A55" s="146"/>
      <c r="B55" s="147"/>
      <c r="C55" s="147"/>
      <c r="D55" s="148"/>
    </row>
    <row r="56" spans="1:4" x14ac:dyDescent="0.25">
      <c r="A56" s="146"/>
      <c r="B56" s="147"/>
      <c r="C56" s="147"/>
      <c r="D56" s="148"/>
    </row>
    <row r="57" spans="1:4" x14ac:dyDescent="0.25">
      <c r="A57" s="149"/>
      <c r="B57" s="150"/>
      <c r="C57" s="150"/>
      <c r="D57" s="151"/>
    </row>
    <row r="58" spans="1:4" x14ac:dyDescent="0.25">
      <c r="A58" s="53"/>
      <c r="B58" s="55"/>
      <c r="C58" s="55"/>
      <c r="D58" s="56"/>
    </row>
    <row r="59" spans="1:4" ht="13.5" thickBot="1" x14ac:dyDescent="0.35">
      <c r="A59" s="53"/>
      <c r="B59" s="13" t="s">
        <v>224</v>
      </c>
      <c r="C59" s="3" t="e">
        <f>C38+C45</f>
        <v>#N/A</v>
      </c>
      <c r="D59" s="56"/>
    </row>
    <row r="60" spans="1:4" ht="13" thickTop="1" x14ac:dyDescent="0.25">
      <c r="A60" s="53"/>
      <c r="B60" s="55"/>
      <c r="C60" s="55"/>
      <c r="D60" s="56"/>
    </row>
    <row r="61" spans="1:4" ht="13" x14ac:dyDescent="0.3">
      <c r="A61" s="53"/>
      <c r="B61" s="13" t="s">
        <v>222</v>
      </c>
      <c r="C61" s="75"/>
      <c r="D61" s="56"/>
    </row>
    <row r="62" spans="1:4" ht="13" x14ac:dyDescent="0.3">
      <c r="A62" s="53"/>
      <c r="B62" s="13"/>
      <c r="C62" s="55"/>
      <c r="D62" s="56"/>
    </row>
    <row r="63" spans="1:4" x14ac:dyDescent="0.25">
      <c r="A63" s="53"/>
      <c r="B63" s="11"/>
      <c r="C63" s="55"/>
      <c r="D63" s="56"/>
    </row>
    <row r="64" spans="1:4" x14ac:dyDescent="0.25">
      <c r="A64" s="53"/>
      <c r="B64" s="55"/>
      <c r="C64" s="55"/>
      <c r="D64" s="56"/>
    </row>
    <row r="65" spans="1:4" ht="13" x14ac:dyDescent="0.3">
      <c r="A65" s="53"/>
      <c r="B65" s="13" t="s">
        <v>223</v>
      </c>
      <c r="C65" s="76"/>
      <c r="D65" s="56"/>
    </row>
    <row r="66" spans="1:4" x14ac:dyDescent="0.25">
      <c r="A66" s="53"/>
      <c r="B66" s="55"/>
      <c r="C66" s="55"/>
      <c r="D66" s="56"/>
    </row>
    <row r="67" spans="1:4" x14ac:dyDescent="0.25">
      <c r="A67" s="53"/>
      <c r="B67" s="65" t="s">
        <v>5</v>
      </c>
      <c r="C67" s="55"/>
      <c r="D67" s="56"/>
    </row>
    <row r="68" spans="1:4" ht="13" thickBot="1" x14ac:dyDescent="0.3">
      <c r="A68" s="66"/>
      <c r="B68" s="67" t="s">
        <v>11</v>
      </c>
      <c r="C68" s="68"/>
      <c r="D68" s="69"/>
    </row>
    <row r="70" spans="1:4" x14ac:dyDescent="0.25">
      <c r="B70" s="10"/>
    </row>
  </sheetData>
  <sheetProtection algorithmName="SHA-512" hashValue="7ZsPMhKH4q7WDc/qfuev5bqQOT7OJnmkt+FXASoiSfmHP4wceJVZujC1akXjQDt2vqJ8WiOtmsjcBODmv3yzyw==" saltValue="Dv6nBl0INPlI/dax5GwXzA==" spinCount="100000" sheet="1" selectLockedCells="1"/>
  <mergeCells count="3">
    <mergeCell ref="B6:B7"/>
    <mergeCell ref="B12:C12"/>
    <mergeCell ref="A51:D57"/>
  </mergeCells>
  <pageMargins left="0.75" right="0.75" top="1" bottom="1" header="0.5" footer="0.5"/>
  <pageSetup paperSize="9" scale="8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70"/>
  <sheetViews>
    <sheetView zoomScaleNormal="100" workbookViewId="0">
      <selection activeCell="C22" sqref="C22"/>
    </sheetView>
  </sheetViews>
  <sheetFormatPr defaultColWidth="9.1796875" defaultRowHeight="12.5" x14ac:dyDescent="0.25"/>
  <cols>
    <col min="1" max="1" width="9.1796875" style="52"/>
    <col min="2" max="2" width="77.81640625" style="52" bestFit="1" customWidth="1"/>
    <col min="3" max="3" width="16.7265625" style="52" bestFit="1" customWidth="1"/>
    <col min="4" max="16384" width="9.1796875" style="52"/>
  </cols>
  <sheetData>
    <row r="1" spans="1:4" x14ac:dyDescent="0.25">
      <c r="A1" s="49"/>
      <c r="B1" s="50"/>
      <c r="C1" s="50"/>
      <c r="D1" s="51"/>
    </row>
    <row r="2" spans="1:4" ht="13" x14ac:dyDescent="0.3">
      <c r="A2" s="53"/>
      <c r="B2" s="54" t="s">
        <v>0</v>
      </c>
      <c r="C2" s="55"/>
      <c r="D2" s="56"/>
    </row>
    <row r="3" spans="1:4" ht="13" x14ac:dyDescent="0.3">
      <c r="A3" s="53"/>
      <c r="B3" s="54" t="s">
        <v>1</v>
      </c>
      <c r="C3" s="55"/>
      <c r="D3" s="56"/>
    </row>
    <row r="4" spans="1:4" ht="13" x14ac:dyDescent="0.3">
      <c r="A4" s="53"/>
      <c r="B4" s="54" t="s">
        <v>2</v>
      </c>
      <c r="C4" s="55"/>
      <c r="D4" s="56"/>
    </row>
    <row r="5" spans="1:4" ht="13" x14ac:dyDescent="0.3">
      <c r="A5" s="53"/>
      <c r="B5" s="54"/>
      <c r="C5" s="55"/>
      <c r="D5" s="56"/>
    </row>
    <row r="6" spans="1:4" x14ac:dyDescent="0.25">
      <c r="A6" s="53"/>
      <c r="B6" s="108" t="s">
        <v>10</v>
      </c>
      <c r="C6" s="55"/>
      <c r="D6" s="56"/>
    </row>
    <row r="7" spans="1:4" x14ac:dyDescent="0.25">
      <c r="A7" s="53"/>
      <c r="B7" s="109"/>
      <c r="C7" s="55"/>
      <c r="D7" s="56"/>
    </row>
    <row r="8" spans="1:4" ht="13" x14ac:dyDescent="0.3">
      <c r="A8" s="53"/>
      <c r="B8" s="96" t="s">
        <v>346</v>
      </c>
      <c r="C8" s="55"/>
      <c r="D8" s="56"/>
    </row>
    <row r="9" spans="1:4" ht="13" x14ac:dyDescent="0.3">
      <c r="A9" s="53"/>
      <c r="B9" s="22" t="e">
        <f>IF(OR(B43="PLEASE ENTER CONTRIBUTION RATE",B46="PLEASE ENTER REASON FOR ADJUSTMENT BELOW",B48="PLEASE ENTER PENSIONABLE PAYROLL FOR THE MONTH",B49="EMPLOYER CONTRIBUTIONS DOES NOT EQUAL PENSION PAYROLL x EMPLOYER CONTRIBUTION RATE"),"**DO NOT RETURN FORM UNTIL IT HAS BEEN COMPLETED**","")</f>
        <v>#N/A</v>
      </c>
      <c r="C9" s="55"/>
      <c r="D9" s="56"/>
    </row>
    <row r="10" spans="1:4" x14ac:dyDescent="0.25">
      <c r="A10" s="53"/>
      <c r="B10" s="58"/>
      <c r="C10" s="55"/>
      <c r="D10" s="56"/>
    </row>
    <row r="11" spans="1:4" ht="13" x14ac:dyDescent="0.3">
      <c r="A11" s="53"/>
      <c r="B11" s="23" t="s">
        <v>6</v>
      </c>
      <c r="C11" s="59"/>
      <c r="D11" s="56"/>
    </row>
    <row r="12" spans="1:4" x14ac:dyDescent="0.25">
      <c r="A12" s="53"/>
      <c r="B12" s="121">
        <f>April!B12</f>
        <v>0</v>
      </c>
      <c r="C12" s="122"/>
      <c r="D12" s="56"/>
    </row>
    <row r="13" spans="1:4" x14ac:dyDescent="0.25">
      <c r="A13" s="53"/>
      <c r="B13" s="59"/>
      <c r="C13" s="59"/>
      <c r="D13" s="56"/>
    </row>
    <row r="14" spans="1:4" ht="13" x14ac:dyDescent="0.3">
      <c r="A14" s="53"/>
      <c r="B14" s="23" t="s">
        <v>225</v>
      </c>
      <c r="C14" s="70" t="e">
        <f>VLOOKUP(B12,'Look Up Table'!$A$3:$B$196,2,FALSE)</f>
        <v>#N/A</v>
      </c>
      <c r="D14" s="56"/>
    </row>
    <row r="15" spans="1:4" x14ac:dyDescent="0.25">
      <c r="A15" s="53"/>
      <c r="B15" s="57"/>
      <c r="C15" s="55"/>
      <c r="D15" s="56"/>
    </row>
    <row r="16" spans="1:4" x14ac:dyDescent="0.25">
      <c r="A16" s="53"/>
      <c r="B16" s="55" t="s">
        <v>3</v>
      </c>
      <c r="C16" s="60">
        <v>44620</v>
      </c>
      <c r="D16" s="56"/>
    </row>
    <row r="17" spans="1:4" x14ac:dyDescent="0.25">
      <c r="A17" s="53"/>
      <c r="B17" s="55"/>
      <c r="C17" s="55"/>
      <c r="D17" s="56"/>
    </row>
    <row r="18" spans="1:4" x14ac:dyDescent="0.25">
      <c r="A18" s="53"/>
      <c r="B18" s="55" t="s">
        <v>4</v>
      </c>
      <c r="C18" s="60">
        <v>44639</v>
      </c>
      <c r="D18" s="56"/>
    </row>
    <row r="19" spans="1:4" x14ac:dyDescent="0.25">
      <c r="A19" s="53"/>
      <c r="B19" s="55"/>
      <c r="C19" s="55"/>
      <c r="D19" s="56"/>
    </row>
    <row r="20" spans="1:4" ht="13" x14ac:dyDescent="0.3">
      <c r="A20" s="53"/>
      <c r="B20" s="13" t="s">
        <v>7</v>
      </c>
      <c r="C20" s="31"/>
      <c r="D20" s="56"/>
    </row>
    <row r="21" spans="1:4" ht="13" x14ac:dyDescent="0.3">
      <c r="A21" s="53"/>
      <c r="B21" s="13"/>
      <c r="C21" s="31"/>
      <c r="D21" s="56"/>
    </row>
    <row r="22" spans="1:4" ht="13" x14ac:dyDescent="0.3">
      <c r="A22" s="53"/>
      <c r="B22" s="13" t="s">
        <v>303</v>
      </c>
      <c r="C22" s="91"/>
      <c r="D22" s="56"/>
    </row>
    <row r="23" spans="1:4" ht="13.5" thickBot="1" x14ac:dyDescent="0.35">
      <c r="A23" s="53"/>
      <c r="B23" s="13"/>
      <c r="C23" s="55"/>
      <c r="D23" s="56"/>
    </row>
    <row r="24" spans="1:4" ht="13.5" thickBot="1" x14ac:dyDescent="0.35">
      <c r="A24" s="53"/>
      <c r="B24" s="13" t="s">
        <v>304</v>
      </c>
      <c r="C24" s="71"/>
      <c r="D24" s="56"/>
    </row>
    <row r="25" spans="1:4" ht="13" x14ac:dyDescent="0.3">
      <c r="A25" s="53"/>
      <c r="B25" s="13"/>
      <c r="C25" s="55"/>
      <c r="D25" s="56"/>
    </row>
    <row r="26" spans="1:4" ht="13" x14ac:dyDescent="0.3">
      <c r="A26" s="53"/>
      <c r="B26" s="61" t="s">
        <v>253</v>
      </c>
      <c r="C26" s="31"/>
      <c r="D26" s="56"/>
    </row>
    <row r="27" spans="1:4" ht="13.5" thickBot="1" x14ac:dyDescent="0.35">
      <c r="A27" s="53"/>
      <c r="B27" s="61"/>
      <c r="C27" s="31"/>
      <c r="D27" s="56"/>
    </row>
    <row r="28" spans="1:4" ht="13.5" thickBot="1" x14ac:dyDescent="0.35">
      <c r="A28" s="53"/>
      <c r="B28" s="61" t="s">
        <v>305</v>
      </c>
      <c r="C28" s="71"/>
      <c r="D28" s="56"/>
    </row>
    <row r="29" spans="1:4" ht="13.5" thickBot="1" x14ac:dyDescent="0.35">
      <c r="A29" s="53"/>
      <c r="B29" s="61"/>
      <c r="C29" s="31"/>
      <c r="D29" s="56"/>
    </row>
    <row r="30" spans="1:4" ht="13.5" thickBot="1" x14ac:dyDescent="0.35">
      <c r="A30" s="53"/>
      <c r="B30" s="61" t="s">
        <v>306</v>
      </c>
      <c r="C30" s="71"/>
      <c r="D30" s="56"/>
    </row>
    <row r="31" spans="1:4" ht="13" x14ac:dyDescent="0.3">
      <c r="A31" s="53"/>
      <c r="B31" s="61"/>
      <c r="C31" s="31"/>
      <c r="D31" s="56"/>
    </row>
    <row r="32" spans="1:4" ht="13" x14ac:dyDescent="0.3">
      <c r="A32" s="53"/>
      <c r="B32" s="61" t="s">
        <v>254</v>
      </c>
      <c r="C32" s="31"/>
      <c r="D32" s="56"/>
    </row>
    <row r="33" spans="1:4" ht="13" x14ac:dyDescent="0.3">
      <c r="A33" s="53"/>
      <c r="B33" s="61"/>
      <c r="C33" s="55"/>
      <c r="D33" s="56"/>
    </row>
    <row r="34" spans="1:4" ht="13" x14ac:dyDescent="0.3">
      <c r="A34" s="53"/>
      <c r="B34" s="13" t="s">
        <v>8</v>
      </c>
      <c r="C34" s="72"/>
      <c r="D34" s="56"/>
    </row>
    <row r="35" spans="1:4" ht="13" x14ac:dyDescent="0.3">
      <c r="A35" s="53"/>
      <c r="B35" s="13"/>
      <c r="C35" s="31"/>
      <c r="D35" s="56"/>
    </row>
    <row r="36" spans="1:4" ht="13" x14ac:dyDescent="0.3">
      <c r="A36" s="53"/>
      <c r="B36" s="13" t="s">
        <v>216</v>
      </c>
      <c r="C36" s="72" t="e">
        <f>VLOOKUP(B12,'Look Up Table'!A3:D196,4,FALSE)/12</f>
        <v>#N/A</v>
      </c>
      <c r="D36" s="56"/>
    </row>
    <row r="37" spans="1:4" x14ac:dyDescent="0.25">
      <c r="A37" s="53"/>
      <c r="B37" s="55"/>
      <c r="C37" s="55"/>
      <c r="D37" s="56"/>
    </row>
    <row r="38" spans="1:4" ht="13.5" thickBot="1" x14ac:dyDescent="0.35">
      <c r="A38" s="53"/>
      <c r="B38" s="13" t="s">
        <v>217</v>
      </c>
      <c r="C38" s="3" t="e">
        <f>SUM(C22+C24+C28+C30+C34+C36)</f>
        <v>#N/A</v>
      </c>
      <c r="D38" s="56"/>
    </row>
    <row r="39" spans="1:4" ht="13" thickTop="1" x14ac:dyDescent="0.25">
      <c r="A39" s="53"/>
      <c r="B39" s="55"/>
      <c r="C39" s="55"/>
      <c r="D39" s="56"/>
    </row>
    <row r="40" spans="1:4" ht="13" x14ac:dyDescent="0.3">
      <c r="A40" s="53"/>
      <c r="B40" s="13" t="s">
        <v>218</v>
      </c>
      <c r="C40" s="73" t="e">
        <f>VLOOKUP(B12,'Look Up Table'!$A$3:$C$196,3,FALSE)</f>
        <v>#N/A</v>
      </c>
      <c r="D40" s="56"/>
    </row>
    <row r="41" spans="1:4" ht="13" x14ac:dyDescent="0.3">
      <c r="A41" s="53"/>
      <c r="B41" s="13"/>
      <c r="C41" s="55"/>
      <c r="D41" s="56"/>
    </row>
    <row r="42" spans="1:4" x14ac:dyDescent="0.25">
      <c r="A42" s="53"/>
      <c r="B42" s="55"/>
      <c r="C42" s="55"/>
      <c r="D42" s="56"/>
    </row>
    <row r="43" spans="1:4" ht="13" x14ac:dyDescent="0.3">
      <c r="A43" s="53"/>
      <c r="B43" s="62" t="e">
        <f>IF((C40=0),"PLEASE ENTER CONTRIBUTION PERCENTAGE RATE AT 'F'","")</f>
        <v>#N/A</v>
      </c>
      <c r="D43" s="56"/>
    </row>
    <row r="44" spans="1:4" x14ac:dyDescent="0.25">
      <c r="A44" s="53"/>
      <c r="B44" s="55"/>
      <c r="C44" s="55"/>
      <c r="D44" s="56"/>
    </row>
    <row r="45" spans="1:4" ht="13" x14ac:dyDescent="0.3">
      <c r="A45" s="53"/>
      <c r="B45" s="61" t="s">
        <v>219</v>
      </c>
      <c r="C45" s="74"/>
      <c r="D45" s="56"/>
    </row>
    <row r="46" spans="1:4" ht="13" x14ac:dyDescent="0.3">
      <c r="A46" s="53"/>
      <c r="B46" s="63" t="str">
        <f>IF(OR(C45=0,AND(C45&gt;0&gt;C45,A51&gt;0&gt;A51)),"","PLEASE ENTER REASON FOR ADJUSTMENT")</f>
        <v/>
      </c>
      <c r="C46" s="64"/>
      <c r="D46" s="56"/>
    </row>
    <row r="47" spans="1:4" ht="13" x14ac:dyDescent="0.3">
      <c r="A47" s="53"/>
      <c r="B47" s="13" t="s">
        <v>221</v>
      </c>
      <c r="C47" s="72"/>
      <c r="D47" s="56"/>
    </row>
    <row r="48" spans="1:4" ht="13" x14ac:dyDescent="0.3">
      <c r="A48" s="53"/>
      <c r="B48" s="21" t="str">
        <f>IF(C47=0,"PLEASE ENTER PENSIONABLE PAYROLL FOR THE MONTH","")</f>
        <v>PLEASE ENTER PENSIONABLE PAYROLL FOR THE MONTH</v>
      </c>
      <c r="C48" s="31"/>
      <c r="D48" s="56"/>
    </row>
    <row r="49" spans="1:4" ht="13" x14ac:dyDescent="0.3">
      <c r="A49" s="53"/>
      <c r="B49" s="21"/>
      <c r="C49" s="55"/>
      <c r="D49" s="56"/>
    </row>
    <row r="50" spans="1:4" x14ac:dyDescent="0.25">
      <c r="A50" s="53"/>
      <c r="B50" s="55" t="s">
        <v>9</v>
      </c>
      <c r="C50" s="55"/>
      <c r="D50" s="56"/>
    </row>
    <row r="51" spans="1:4" x14ac:dyDescent="0.25">
      <c r="A51" s="112"/>
      <c r="B51" s="144"/>
      <c r="C51" s="144"/>
      <c r="D51" s="145"/>
    </row>
    <row r="52" spans="1:4" x14ac:dyDescent="0.25">
      <c r="A52" s="146"/>
      <c r="B52" s="147"/>
      <c r="C52" s="147"/>
      <c r="D52" s="148"/>
    </row>
    <row r="53" spans="1:4" x14ac:dyDescent="0.25">
      <c r="A53" s="146"/>
      <c r="B53" s="147"/>
      <c r="C53" s="147"/>
      <c r="D53" s="148"/>
    </row>
    <row r="54" spans="1:4" x14ac:dyDescent="0.25">
      <c r="A54" s="146"/>
      <c r="B54" s="147"/>
      <c r="C54" s="147"/>
      <c r="D54" s="148"/>
    </row>
    <row r="55" spans="1:4" x14ac:dyDescent="0.25">
      <c r="A55" s="146"/>
      <c r="B55" s="147"/>
      <c r="C55" s="147"/>
      <c r="D55" s="148"/>
    </row>
    <row r="56" spans="1:4" x14ac:dyDescent="0.25">
      <c r="A56" s="146"/>
      <c r="B56" s="147"/>
      <c r="C56" s="147"/>
      <c r="D56" s="148"/>
    </row>
    <row r="57" spans="1:4" x14ac:dyDescent="0.25">
      <c r="A57" s="149"/>
      <c r="B57" s="150"/>
      <c r="C57" s="150"/>
      <c r="D57" s="151"/>
    </row>
    <row r="58" spans="1:4" x14ac:dyDescent="0.25">
      <c r="A58" s="53"/>
      <c r="B58" s="55"/>
      <c r="C58" s="55"/>
      <c r="D58" s="56"/>
    </row>
    <row r="59" spans="1:4" ht="13.5" thickBot="1" x14ac:dyDescent="0.35">
      <c r="A59" s="53"/>
      <c r="B59" s="13" t="s">
        <v>224</v>
      </c>
      <c r="C59" s="3" t="e">
        <f>C38+C45</f>
        <v>#N/A</v>
      </c>
      <c r="D59" s="56"/>
    </row>
    <row r="60" spans="1:4" ht="13" thickTop="1" x14ac:dyDescent="0.25">
      <c r="A60" s="53"/>
      <c r="B60" s="55"/>
      <c r="C60" s="55"/>
      <c r="D60" s="56"/>
    </row>
    <row r="61" spans="1:4" ht="13" x14ac:dyDescent="0.3">
      <c r="A61" s="53"/>
      <c r="B61" s="13" t="s">
        <v>222</v>
      </c>
      <c r="C61" s="75"/>
      <c r="D61" s="56"/>
    </row>
    <row r="62" spans="1:4" ht="13" x14ac:dyDescent="0.3">
      <c r="A62" s="53"/>
      <c r="B62" s="13"/>
      <c r="C62" s="55"/>
      <c r="D62" s="56"/>
    </row>
    <row r="63" spans="1:4" x14ac:dyDescent="0.25">
      <c r="A63" s="53"/>
      <c r="B63" s="11"/>
      <c r="C63" s="55"/>
      <c r="D63" s="56"/>
    </row>
    <row r="64" spans="1:4" x14ac:dyDescent="0.25">
      <c r="A64" s="53"/>
      <c r="B64" s="55"/>
      <c r="C64" s="55"/>
      <c r="D64" s="56"/>
    </row>
    <row r="65" spans="1:4" ht="13" x14ac:dyDescent="0.3">
      <c r="A65" s="53"/>
      <c r="B65" s="13" t="s">
        <v>223</v>
      </c>
      <c r="C65" s="76"/>
      <c r="D65" s="56"/>
    </row>
    <row r="66" spans="1:4" x14ac:dyDescent="0.25">
      <c r="A66" s="53"/>
      <c r="B66" s="55"/>
      <c r="C66" s="55"/>
      <c r="D66" s="56"/>
    </row>
    <row r="67" spans="1:4" x14ac:dyDescent="0.25">
      <c r="A67" s="53"/>
      <c r="B67" s="65" t="s">
        <v>5</v>
      </c>
      <c r="C67" s="55"/>
      <c r="D67" s="56"/>
    </row>
    <row r="68" spans="1:4" ht="13" thickBot="1" x14ac:dyDescent="0.3">
      <c r="A68" s="66"/>
      <c r="B68" s="67" t="s">
        <v>11</v>
      </c>
      <c r="C68" s="68"/>
      <c r="D68" s="69"/>
    </row>
    <row r="70" spans="1:4" x14ac:dyDescent="0.25">
      <c r="B70" s="10"/>
    </row>
  </sheetData>
  <sheetProtection algorithmName="SHA-512" hashValue="055qYXtFaQXlE7WddmXCb56P5dyPxkPqDJOHtMNVFpP9EI2dScas1nTDqXwRq5TM0VrhY+quLAerK9+yF59Tow==" saltValue="4G8p7l0D3WX4LkAYVPcnyw==" spinCount="100000" sheet="1" selectLockedCells="1"/>
  <mergeCells count="3">
    <mergeCell ref="B6:B7"/>
    <mergeCell ref="B12:C12"/>
    <mergeCell ref="A51:D57"/>
  </mergeCells>
  <pageMargins left="0.75" right="0.75" top="1" bottom="1" header="0.5" footer="0.5"/>
  <pageSetup paperSize="9" scale="8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D70"/>
  <sheetViews>
    <sheetView workbookViewId="0">
      <selection activeCell="C22" sqref="C22"/>
    </sheetView>
  </sheetViews>
  <sheetFormatPr defaultColWidth="9.1796875" defaultRowHeight="12.5" x14ac:dyDescent="0.25"/>
  <cols>
    <col min="1" max="1" width="9.1796875" style="52"/>
    <col min="2" max="2" width="77.81640625" style="52" bestFit="1" customWidth="1"/>
    <col min="3" max="3" width="16.7265625" style="52" bestFit="1" customWidth="1"/>
    <col min="4" max="16384" width="9.1796875" style="52"/>
  </cols>
  <sheetData>
    <row r="1" spans="1:4" x14ac:dyDescent="0.25">
      <c r="A1" s="49"/>
      <c r="B1" s="50"/>
      <c r="C1" s="50"/>
      <c r="D1" s="51"/>
    </row>
    <row r="2" spans="1:4" ht="13" x14ac:dyDescent="0.3">
      <c r="A2" s="53"/>
      <c r="B2" s="54" t="s">
        <v>0</v>
      </c>
      <c r="C2" s="55"/>
      <c r="D2" s="56"/>
    </row>
    <row r="3" spans="1:4" ht="13" x14ac:dyDescent="0.3">
      <c r="A3" s="53"/>
      <c r="B3" s="54" t="s">
        <v>1</v>
      </c>
      <c r="C3" s="55"/>
      <c r="D3" s="56"/>
    </row>
    <row r="4" spans="1:4" ht="13" x14ac:dyDescent="0.3">
      <c r="A4" s="53"/>
      <c r="B4" s="54" t="s">
        <v>2</v>
      </c>
      <c r="C4" s="55"/>
      <c r="D4" s="56"/>
    </row>
    <row r="5" spans="1:4" ht="13" x14ac:dyDescent="0.3">
      <c r="A5" s="53"/>
      <c r="B5" s="54"/>
      <c r="C5" s="55"/>
      <c r="D5" s="56"/>
    </row>
    <row r="6" spans="1:4" x14ac:dyDescent="0.25">
      <c r="A6" s="53"/>
      <c r="B6" s="108" t="s">
        <v>10</v>
      </c>
      <c r="C6" s="55"/>
      <c r="D6" s="56"/>
    </row>
    <row r="7" spans="1:4" x14ac:dyDescent="0.25">
      <c r="A7" s="53"/>
      <c r="B7" s="109"/>
      <c r="C7" s="55"/>
      <c r="D7" s="56"/>
    </row>
    <row r="8" spans="1:4" ht="13" x14ac:dyDescent="0.3">
      <c r="A8" s="53"/>
      <c r="B8" s="96" t="s">
        <v>346</v>
      </c>
      <c r="C8" s="55"/>
      <c r="D8" s="56"/>
    </row>
    <row r="9" spans="1:4" ht="13" x14ac:dyDescent="0.3">
      <c r="A9" s="53"/>
      <c r="B9" s="22" t="e">
        <f>IF(OR(B43="PLEASE ENTER CONTRIBUTION RATE",B46="PLEASE ENTER REASON FOR ADJUSTMENT BELOW",B48="PLEASE ENTER PENSIONABLE PAYROLL FOR THE MONTH",B49="EMPLOYER CONTRIBUTIONS DOES NOT EQUAL PENSION PAYROLL x EMPLOYER CONTRIBUTION RATE"),"**DO NOT RETURN FORM UNTIL IT HAS BEEN COMPLETED**","")</f>
        <v>#N/A</v>
      </c>
      <c r="C9" s="55"/>
      <c r="D9" s="56"/>
    </row>
    <row r="10" spans="1:4" x14ac:dyDescent="0.25">
      <c r="A10" s="53"/>
      <c r="B10" s="58"/>
      <c r="C10" s="55"/>
      <c r="D10" s="56"/>
    </row>
    <row r="11" spans="1:4" ht="13" x14ac:dyDescent="0.3">
      <c r="A11" s="53"/>
      <c r="B11" s="23" t="s">
        <v>6</v>
      </c>
      <c r="C11" s="59"/>
      <c r="D11" s="56"/>
    </row>
    <row r="12" spans="1:4" x14ac:dyDescent="0.25">
      <c r="A12" s="53"/>
      <c r="B12" s="121">
        <f>April!B12</f>
        <v>0</v>
      </c>
      <c r="C12" s="122"/>
      <c r="D12" s="56"/>
    </row>
    <row r="13" spans="1:4" x14ac:dyDescent="0.25">
      <c r="A13" s="53"/>
      <c r="B13" s="59"/>
      <c r="C13" s="59"/>
      <c r="D13" s="56"/>
    </row>
    <row r="14" spans="1:4" ht="13" x14ac:dyDescent="0.3">
      <c r="A14" s="53"/>
      <c r="B14" s="23" t="s">
        <v>225</v>
      </c>
      <c r="C14" s="70" t="e">
        <f>VLOOKUP(B12,'Look Up Table'!$A$3:$B$196,2,FALSE)</f>
        <v>#N/A</v>
      </c>
      <c r="D14" s="56"/>
    </row>
    <row r="15" spans="1:4" x14ac:dyDescent="0.25">
      <c r="A15" s="53"/>
      <c r="B15" s="57"/>
      <c r="C15" s="55"/>
      <c r="D15" s="56"/>
    </row>
    <row r="16" spans="1:4" x14ac:dyDescent="0.25">
      <c r="A16" s="53"/>
      <c r="B16" s="55" t="s">
        <v>3</v>
      </c>
      <c r="C16" s="60">
        <v>44651</v>
      </c>
      <c r="D16" s="56"/>
    </row>
    <row r="17" spans="1:4" x14ac:dyDescent="0.25">
      <c r="A17" s="53"/>
      <c r="B17" s="55"/>
      <c r="C17" s="55"/>
      <c r="D17" s="56"/>
    </row>
    <row r="18" spans="1:4" x14ac:dyDescent="0.25">
      <c r="A18" s="53"/>
      <c r="B18" s="55" t="s">
        <v>4</v>
      </c>
      <c r="C18" s="60">
        <v>44670</v>
      </c>
      <c r="D18" s="56"/>
    </row>
    <row r="19" spans="1:4" x14ac:dyDescent="0.25">
      <c r="A19" s="53"/>
      <c r="B19" s="55"/>
      <c r="C19" s="55"/>
      <c r="D19" s="56"/>
    </row>
    <row r="20" spans="1:4" ht="13" x14ac:dyDescent="0.3">
      <c r="A20" s="53"/>
      <c r="B20" s="13" t="s">
        <v>7</v>
      </c>
      <c r="C20" s="31"/>
      <c r="D20" s="56"/>
    </row>
    <row r="21" spans="1:4" ht="13" x14ac:dyDescent="0.3">
      <c r="A21" s="53"/>
      <c r="B21" s="13"/>
      <c r="C21" s="31"/>
      <c r="D21" s="56"/>
    </row>
    <row r="22" spans="1:4" ht="13" x14ac:dyDescent="0.3">
      <c r="A22" s="53"/>
      <c r="B22" s="13" t="s">
        <v>303</v>
      </c>
      <c r="C22" s="91"/>
      <c r="D22" s="56"/>
    </row>
    <row r="23" spans="1:4" ht="13.5" thickBot="1" x14ac:dyDescent="0.35">
      <c r="A23" s="53"/>
      <c r="B23" s="13"/>
      <c r="C23" s="55"/>
      <c r="D23" s="56"/>
    </row>
    <row r="24" spans="1:4" ht="13.5" thickBot="1" x14ac:dyDescent="0.35">
      <c r="A24" s="53"/>
      <c r="B24" s="13" t="s">
        <v>304</v>
      </c>
      <c r="C24" s="71"/>
      <c r="D24" s="56"/>
    </row>
    <row r="25" spans="1:4" ht="13" x14ac:dyDescent="0.3">
      <c r="A25" s="53"/>
      <c r="B25" s="13"/>
      <c r="C25" s="55"/>
      <c r="D25" s="56"/>
    </row>
    <row r="26" spans="1:4" ht="13" x14ac:dyDescent="0.3">
      <c r="A26" s="53"/>
      <c r="B26" s="61" t="s">
        <v>253</v>
      </c>
      <c r="C26" s="31"/>
      <c r="D26" s="56"/>
    </row>
    <row r="27" spans="1:4" ht="13.5" thickBot="1" x14ac:dyDescent="0.35">
      <c r="A27" s="53"/>
      <c r="B27" s="61"/>
      <c r="C27" s="31"/>
      <c r="D27" s="56"/>
    </row>
    <row r="28" spans="1:4" ht="13.5" thickBot="1" x14ac:dyDescent="0.35">
      <c r="A28" s="53"/>
      <c r="B28" s="61" t="s">
        <v>305</v>
      </c>
      <c r="C28" s="71"/>
      <c r="D28" s="56"/>
    </row>
    <row r="29" spans="1:4" ht="13.5" thickBot="1" x14ac:dyDescent="0.35">
      <c r="A29" s="53"/>
      <c r="B29" s="61"/>
      <c r="C29" s="31"/>
      <c r="D29" s="56"/>
    </row>
    <row r="30" spans="1:4" ht="13.5" thickBot="1" x14ac:dyDescent="0.35">
      <c r="A30" s="53"/>
      <c r="B30" s="61" t="s">
        <v>306</v>
      </c>
      <c r="C30" s="71"/>
      <c r="D30" s="56"/>
    </row>
    <row r="31" spans="1:4" ht="13" x14ac:dyDescent="0.3">
      <c r="A31" s="53"/>
      <c r="B31" s="61"/>
      <c r="C31" s="31"/>
      <c r="D31" s="56"/>
    </row>
    <row r="32" spans="1:4" ht="13" x14ac:dyDescent="0.3">
      <c r="A32" s="53"/>
      <c r="B32" s="61" t="s">
        <v>254</v>
      </c>
      <c r="C32" s="31"/>
      <c r="D32" s="56"/>
    </row>
    <row r="33" spans="1:4" x14ac:dyDescent="0.25">
      <c r="A33" s="53"/>
      <c r="B33" s="55"/>
      <c r="C33" s="55"/>
      <c r="D33" s="56"/>
    </row>
    <row r="34" spans="1:4" ht="13" x14ac:dyDescent="0.3">
      <c r="A34" s="53"/>
      <c r="B34" s="13" t="s">
        <v>8</v>
      </c>
      <c r="C34" s="72"/>
      <c r="D34" s="56"/>
    </row>
    <row r="35" spans="1:4" ht="13" x14ac:dyDescent="0.3">
      <c r="A35" s="53"/>
      <c r="B35" s="13"/>
      <c r="C35" s="31"/>
      <c r="D35" s="56"/>
    </row>
    <row r="36" spans="1:4" ht="13" x14ac:dyDescent="0.3">
      <c r="A36" s="53"/>
      <c r="B36" s="13" t="s">
        <v>216</v>
      </c>
      <c r="C36" s="72" t="e">
        <f>VLOOKUP(B12,'Look Up Table'!A3:D196,4,FALSE)/12</f>
        <v>#N/A</v>
      </c>
      <c r="D36" s="56"/>
    </row>
    <row r="37" spans="1:4" x14ac:dyDescent="0.25">
      <c r="A37" s="53"/>
      <c r="B37" s="55"/>
      <c r="C37" s="55"/>
      <c r="D37" s="56"/>
    </row>
    <row r="38" spans="1:4" ht="13.5" thickBot="1" x14ac:dyDescent="0.35">
      <c r="A38" s="53"/>
      <c r="B38" s="13" t="s">
        <v>217</v>
      </c>
      <c r="C38" s="3" t="e">
        <f>SUM(C22+C24+C28+C30+C34+C36)</f>
        <v>#N/A</v>
      </c>
      <c r="D38" s="56"/>
    </row>
    <row r="39" spans="1:4" ht="13" thickTop="1" x14ac:dyDescent="0.25">
      <c r="A39" s="53"/>
      <c r="B39" s="55"/>
      <c r="C39" s="55"/>
      <c r="D39" s="56"/>
    </row>
    <row r="40" spans="1:4" ht="13" x14ac:dyDescent="0.3">
      <c r="A40" s="53"/>
      <c r="B40" s="13" t="s">
        <v>218</v>
      </c>
      <c r="C40" s="73" t="e">
        <f>VLOOKUP(B12,'Look Up Table'!$A$3:$C$196,3,FALSE)</f>
        <v>#N/A</v>
      </c>
      <c r="D40" s="56"/>
    </row>
    <row r="41" spans="1:4" ht="13" x14ac:dyDescent="0.3">
      <c r="A41" s="53"/>
      <c r="B41" s="13"/>
      <c r="C41" s="55"/>
      <c r="D41" s="56"/>
    </row>
    <row r="42" spans="1:4" x14ac:dyDescent="0.25">
      <c r="A42" s="53"/>
      <c r="B42" s="55"/>
      <c r="C42" s="55"/>
      <c r="D42" s="56"/>
    </row>
    <row r="43" spans="1:4" ht="13" x14ac:dyDescent="0.3">
      <c r="A43" s="53"/>
      <c r="B43" s="62" t="e">
        <f>IF((C40=0),"PLEASE ENTER CONTRIBUTION PERCENTAGE RATE AT 'F'","")</f>
        <v>#N/A</v>
      </c>
      <c r="D43" s="56"/>
    </row>
    <row r="44" spans="1:4" x14ac:dyDescent="0.25">
      <c r="A44" s="53"/>
      <c r="B44" s="55"/>
      <c r="C44" s="55"/>
      <c r="D44" s="56"/>
    </row>
    <row r="45" spans="1:4" ht="13" x14ac:dyDescent="0.3">
      <c r="A45" s="53"/>
      <c r="B45" s="61" t="s">
        <v>219</v>
      </c>
      <c r="C45" s="74"/>
      <c r="D45" s="56"/>
    </row>
    <row r="46" spans="1:4" ht="13" x14ac:dyDescent="0.3">
      <c r="A46" s="53"/>
      <c r="B46" s="63" t="str">
        <f>IF(OR(C45=0,AND(C45&gt;0&gt;C45,A51&gt;0&gt;A51)),"","PLEASE ENTER REASON FOR ADJUSTMENT")</f>
        <v/>
      </c>
      <c r="C46" s="64"/>
      <c r="D46" s="56"/>
    </row>
    <row r="47" spans="1:4" ht="13" x14ac:dyDescent="0.3">
      <c r="A47" s="53"/>
      <c r="B47" s="13" t="s">
        <v>221</v>
      </c>
      <c r="C47" s="72"/>
      <c r="D47" s="56"/>
    </row>
    <row r="48" spans="1:4" ht="13" x14ac:dyDescent="0.3">
      <c r="A48" s="53"/>
      <c r="B48" s="21" t="str">
        <f>IF(C47=0,"PLEASE ENTER PENSIONABLE PAYROLL FOR THE MONTH","")</f>
        <v>PLEASE ENTER PENSIONABLE PAYROLL FOR THE MONTH</v>
      </c>
      <c r="C48" s="31"/>
      <c r="D48" s="56"/>
    </row>
    <row r="49" spans="1:4" ht="13" x14ac:dyDescent="0.3">
      <c r="A49" s="53"/>
      <c r="B49" s="21"/>
      <c r="C49" s="55"/>
      <c r="D49" s="56"/>
    </row>
    <row r="50" spans="1:4" x14ac:dyDescent="0.25">
      <c r="A50" s="53"/>
      <c r="B50" s="55" t="s">
        <v>9</v>
      </c>
      <c r="C50" s="55"/>
      <c r="D50" s="56"/>
    </row>
    <row r="51" spans="1:4" x14ac:dyDescent="0.25">
      <c r="A51" s="112"/>
      <c r="B51" s="144"/>
      <c r="C51" s="144"/>
      <c r="D51" s="145"/>
    </row>
    <row r="52" spans="1:4" x14ac:dyDescent="0.25">
      <c r="A52" s="146"/>
      <c r="B52" s="147"/>
      <c r="C52" s="147"/>
      <c r="D52" s="148"/>
    </row>
    <row r="53" spans="1:4" x14ac:dyDescent="0.25">
      <c r="A53" s="146"/>
      <c r="B53" s="147"/>
      <c r="C53" s="147"/>
      <c r="D53" s="148"/>
    </row>
    <row r="54" spans="1:4" x14ac:dyDescent="0.25">
      <c r="A54" s="146"/>
      <c r="B54" s="147"/>
      <c r="C54" s="147"/>
      <c r="D54" s="148"/>
    </row>
    <row r="55" spans="1:4" x14ac:dyDescent="0.25">
      <c r="A55" s="146"/>
      <c r="B55" s="147"/>
      <c r="C55" s="147"/>
      <c r="D55" s="148"/>
    </row>
    <row r="56" spans="1:4" x14ac:dyDescent="0.25">
      <c r="A56" s="146"/>
      <c r="B56" s="147"/>
      <c r="C56" s="147"/>
      <c r="D56" s="148"/>
    </row>
    <row r="57" spans="1:4" x14ac:dyDescent="0.25">
      <c r="A57" s="149"/>
      <c r="B57" s="150"/>
      <c r="C57" s="150"/>
      <c r="D57" s="151"/>
    </row>
    <row r="58" spans="1:4" x14ac:dyDescent="0.25">
      <c r="A58" s="53"/>
      <c r="B58" s="55"/>
      <c r="C58" s="55"/>
      <c r="D58" s="56"/>
    </row>
    <row r="59" spans="1:4" ht="13.5" thickBot="1" x14ac:dyDescent="0.35">
      <c r="A59" s="53"/>
      <c r="B59" s="13" t="s">
        <v>224</v>
      </c>
      <c r="C59" s="3" t="e">
        <f>C38+C45</f>
        <v>#N/A</v>
      </c>
      <c r="D59" s="56"/>
    </row>
    <row r="60" spans="1:4" ht="13" thickTop="1" x14ac:dyDescent="0.25">
      <c r="A60" s="53"/>
      <c r="B60" s="55"/>
      <c r="C60" s="55"/>
      <c r="D60" s="56"/>
    </row>
    <row r="61" spans="1:4" ht="13" x14ac:dyDescent="0.3">
      <c r="A61" s="53"/>
      <c r="B61" s="13" t="s">
        <v>222</v>
      </c>
      <c r="C61" s="75"/>
      <c r="D61" s="56"/>
    </row>
    <row r="62" spans="1:4" ht="13" x14ac:dyDescent="0.3">
      <c r="A62" s="53"/>
      <c r="B62" s="13"/>
      <c r="C62" s="55"/>
      <c r="D62" s="56"/>
    </row>
    <row r="63" spans="1:4" x14ac:dyDescent="0.25">
      <c r="A63" s="53"/>
      <c r="B63" s="11"/>
      <c r="C63" s="55"/>
      <c r="D63" s="56"/>
    </row>
    <row r="64" spans="1:4" x14ac:dyDescent="0.25">
      <c r="A64" s="53"/>
      <c r="B64" s="55"/>
      <c r="C64" s="55"/>
      <c r="D64" s="56"/>
    </row>
    <row r="65" spans="1:4" ht="13" x14ac:dyDescent="0.3">
      <c r="A65" s="53"/>
      <c r="B65" s="13" t="s">
        <v>223</v>
      </c>
      <c r="C65" s="76"/>
      <c r="D65" s="56"/>
    </row>
    <row r="66" spans="1:4" x14ac:dyDescent="0.25">
      <c r="A66" s="53"/>
      <c r="B66" s="55"/>
      <c r="C66" s="55"/>
      <c r="D66" s="56"/>
    </row>
    <row r="67" spans="1:4" x14ac:dyDescent="0.25">
      <c r="A67" s="53"/>
      <c r="B67" s="65" t="s">
        <v>5</v>
      </c>
      <c r="C67" s="55"/>
      <c r="D67" s="56"/>
    </row>
    <row r="68" spans="1:4" ht="13" thickBot="1" x14ac:dyDescent="0.3">
      <c r="A68" s="66"/>
      <c r="B68" s="67" t="s">
        <v>11</v>
      </c>
      <c r="C68" s="68"/>
      <c r="D68" s="69"/>
    </row>
    <row r="70" spans="1:4" x14ac:dyDescent="0.25">
      <c r="B70" s="10"/>
    </row>
  </sheetData>
  <sheetProtection algorithmName="SHA-512" hashValue="0hVgaU+zEAYv4JbRYzlDVHbeJJNDYToU/VKfbfb/T4AYx5p5trG77UICJGceSsNUTVbE5swQdAezoNJbdVYgKA==" saltValue="82fvdgPrbcySJcxkHZbIag==" spinCount="100000" sheet="1" objects="1" scenarios="1" selectLockedCells="1"/>
  <mergeCells count="3">
    <mergeCell ref="B6:B7"/>
    <mergeCell ref="B12:C12"/>
    <mergeCell ref="A51:D57"/>
  </mergeCells>
  <pageMargins left="0.75" right="0.75" top="1" bottom="1" header="0.5" footer="0.5"/>
  <pageSetup paperSize="9" scale="81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9"/>
  <sheetViews>
    <sheetView workbookViewId="0">
      <selection activeCell="O35" sqref="O35"/>
    </sheetView>
  </sheetViews>
  <sheetFormatPr defaultRowHeight="12.5" x14ac:dyDescent="0.25"/>
  <cols>
    <col min="1" max="1" width="10" bestFit="1" customWidth="1"/>
    <col min="2" max="4" width="10.1796875" bestFit="1" customWidth="1"/>
    <col min="5" max="5" width="9.1796875" bestFit="1" customWidth="1"/>
    <col min="6" max="6" width="12.7265625" bestFit="1" customWidth="1"/>
    <col min="7" max="7" width="10" customWidth="1"/>
    <col min="8" max="8" width="12.7265625" bestFit="1" customWidth="1"/>
  </cols>
  <sheetData>
    <row r="1" spans="1:12" x14ac:dyDescent="0.25">
      <c r="B1" t="s">
        <v>227</v>
      </c>
      <c r="C1" t="s">
        <v>12</v>
      </c>
      <c r="D1" t="s">
        <v>13</v>
      </c>
      <c r="E1" t="s">
        <v>14</v>
      </c>
      <c r="F1" t="s">
        <v>220</v>
      </c>
      <c r="G1" t="s">
        <v>301</v>
      </c>
      <c r="H1" t="s">
        <v>27</v>
      </c>
    </row>
    <row r="2" spans="1:12" x14ac:dyDescent="0.25">
      <c r="A2" t="s">
        <v>15</v>
      </c>
      <c r="B2" s="12">
        <f>April!C47</f>
        <v>0</v>
      </c>
      <c r="C2" s="12">
        <f>SUM(April!C22+April!C24)</f>
        <v>0</v>
      </c>
      <c r="D2" s="12">
        <f>SUM(April!C28+April!C30)</f>
        <v>0</v>
      </c>
      <c r="E2" s="12">
        <f>April!C34</f>
        <v>0</v>
      </c>
      <c r="F2" s="12" t="e">
        <f>April!C36</f>
        <v>#N/A</v>
      </c>
      <c r="G2" s="12">
        <f>April!C45</f>
        <v>0</v>
      </c>
      <c r="H2" s="12" t="e">
        <f>SUM(C2:G2)</f>
        <v>#N/A</v>
      </c>
    </row>
    <row r="3" spans="1:12" x14ac:dyDescent="0.25">
      <c r="A3" t="s">
        <v>16</v>
      </c>
      <c r="B3" s="12">
        <f>May!C47</f>
        <v>0</v>
      </c>
      <c r="C3" s="12">
        <f>SUM(May!C22+May!C24)</f>
        <v>0</v>
      </c>
      <c r="D3" s="12">
        <f>SUM(May!C28+May!C30)</f>
        <v>0</v>
      </c>
      <c r="E3" s="12">
        <f>May!C34</f>
        <v>0</v>
      </c>
      <c r="F3" s="12" t="e">
        <f>May!C36</f>
        <v>#N/A</v>
      </c>
      <c r="G3" s="12">
        <f>May!C45</f>
        <v>0</v>
      </c>
      <c r="H3" s="12" t="e">
        <f t="shared" ref="H3:H13" si="0">SUM(C3:G3)</f>
        <v>#N/A</v>
      </c>
      <c r="J3" s="12"/>
      <c r="K3" s="12"/>
      <c r="L3" s="12"/>
    </row>
    <row r="4" spans="1:12" x14ac:dyDescent="0.25">
      <c r="A4" t="s">
        <v>17</v>
      </c>
      <c r="B4" s="12">
        <f>June!C47</f>
        <v>0</v>
      </c>
      <c r="C4" s="12">
        <f>SUM(June!C22+June!C24)</f>
        <v>0</v>
      </c>
      <c r="D4" s="12">
        <f>SUM(June!C28+June!C30)</f>
        <v>0</v>
      </c>
      <c r="E4" s="12">
        <f>June!C34</f>
        <v>0</v>
      </c>
      <c r="F4" s="12" t="e">
        <f>June!C36</f>
        <v>#N/A</v>
      </c>
      <c r="G4" s="12">
        <f>June!C45</f>
        <v>0</v>
      </c>
      <c r="H4" s="12" t="e">
        <f t="shared" si="0"/>
        <v>#N/A</v>
      </c>
    </row>
    <row r="5" spans="1:12" x14ac:dyDescent="0.25">
      <c r="A5" t="s">
        <v>18</v>
      </c>
      <c r="B5" s="12">
        <f>July!C47</f>
        <v>0</v>
      </c>
      <c r="C5" s="12">
        <f>SUM(July!C22+July!C24)</f>
        <v>0</v>
      </c>
      <c r="D5" s="12">
        <f>SUM(July!C28+July!C30)</f>
        <v>0</v>
      </c>
      <c r="E5" s="12">
        <f>July!C34</f>
        <v>0</v>
      </c>
      <c r="F5" s="12" t="e">
        <f>July!C36</f>
        <v>#N/A</v>
      </c>
      <c r="G5" s="12">
        <f>July!C45</f>
        <v>0</v>
      </c>
      <c r="H5" s="12" t="e">
        <f t="shared" si="0"/>
        <v>#N/A</v>
      </c>
    </row>
    <row r="6" spans="1:12" x14ac:dyDescent="0.25">
      <c r="A6" t="s">
        <v>19</v>
      </c>
      <c r="B6" s="12">
        <f>August!C47</f>
        <v>0</v>
      </c>
      <c r="C6" s="12">
        <f>SUM(August!C22+August!C24)</f>
        <v>0</v>
      </c>
      <c r="D6" s="12">
        <f>SUM(August!C28+August!C30)</f>
        <v>0</v>
      </c>
      <c r="E6" s="12">
        <f>August!C34</f>
        <v>0</v>
      </c>
      <c r="F6" s="12" t="e">
        <f>August!C36</f>
        <v>#N/A</v>
      </c>
      <c r="G6" s="12">
        <f>August!C45</f>
        <v>0</v>
      </c>
      <c r="H6" s="12" t="e">
        <f t="shared" si="0"/>
        <v>#N/A</v>
      </c>
    </row>
    <row r="7" spans="1:12" x14ac:dyDescent="0.25">
      <c r="A7" t="s">
        <v>20</v>
      </c>
      <c r="B7" s="12">
        <f>September!C47</f>
        <v>0</v>
      </c>
      <c r="C7" s="12">
        <f>SUM(September!C22+September!C24)</f>
        <v>0</v>
      </c>
      <c r="D7" s="12">
        <f>SUM(September!C28+September!C30)</f>
        <v>0</v>
      </c>
      <c r="E7" s="12">
        <f>September!C34</f>
        <v>0</v>
      </c>
      <c r="F7" s="12" t="e">
        <f>September!C36</f>
        <v>#N/A</v>
      </c>
      <c r="G7" s="12">
        <f>September!C45</f>
        <v>0</v>
      </c>
      <c r="H7" s="12" t="e">
        <f t="shared" si="0"/>
        <v>#N/A</v>
      </c>
    </row>
    <row r="8" spans="1:12" x14ac:dyDescent="0.25">
      <c r="A8" t="s">
        <v>21</v>
      </c>
      <c r="B8" s="12">
        <f>October!C47</f>
        <v>0</v>
      </c>
      <c r="C8" s="12">
        <f>SUM(October!C22+October!C24)</f>
        <v>0</v>
      </c>
      <c r="D8" s="12">
        <f>SUM(October!C28+October!C30)</f>
        <v>0</v>
      </c>
      <c r="E8" s="12">
        <f>October!C34</f>
        <v>0</v>
      </c>
      <c r="F8" s="12" t="e">
        <f>October!C36</f>
        <v>#N/A</v>
      </c>
      <c r="G8" s="12">
        <f>October!C45</f>
        <v>0</v>
      </c>
      <c r="H8" s="12" t="e">
        <f t="shared" si="0"/>
        <v>#N/A</v>
      </c>
    </row>
    <row r="9" spans="1:12" x14ac:dyDescent="0.25">
      <c r="A9" t="s">
        <v>22</v>
      </c>
      <c r="B9" s="12">
        <f>November!C47</f>
        <v>0</v>
      </c>
      <c r="C9" s="12">
        <f>SUM(November!C22+November!C24)</f>
        <v>0</v>
      </c>
      <c r="D9" s="12">
        <f>SUM(November!C28+November!C30)</f>
        <v>0</v>
      </c>
      <c r="E9" s="12">
        <f>November!C34</f>
        <v>0</v>
      </c>
      <c r="F9" s="12" t="e">
        <f>November!C36</f>
        <v>#N/A</v>
      </c>
      <c r="G9" s="12">
        <f>November!C45</f>
        <v>0</v>
      </c>
      <c r="H9" s="12" t="e">
        <f t="shared" si="0"/>
        <v>#N/A</v>
      </c>
    </row>
    <row r="10" spans="1:12" x14ac:dyDescent="0.25">
      <c r="A10" t="s">
        <v>23</v>
      </c>
      <c r="B10" s="12">
        <f>December!C47</f>
        <v>0</v>
      </c>
      <c r="C10" s="12">
        <f>SUM(December!C22+December!C24)</f>
        <v>0</v>
      </c>
      <c r="D10" s="12">
        <f>SUM(December!C28+December!C30)</f>
        <v>0</v>
      </c>
      <c r="E10" s="12">
        <f>December!C34</f>
        <v>0</v>
      </c>
      <c r="F10" s="12" t="e">
        <f>December!C36</f>
        <v>#N/A</v>
      </c>
      <c r="G10" s="12">
        <f>December!C45</f>
        <v>0</v>
      </c>
      <c r="H10" s="12" t="e">
        <f t="shared" si="0"/>
        <v>#N/A</v>
      </c>
    </row>
    <row r="11" spans="1:12" x14ac:dyDescent="0.25">
      <c r="A11" t="s">
        <v>24</v>
      </c>
      <c r="B11" s="12">
        <f>January!C47</f>
        <v>0</v>
      </c>
      <c r="C11" s="12">
        <f>SUM(January!C22+January!C24)</f>
        <v>0</v>
      </c>
      <c r="D11" s="12">
        <f>SUM(January!C28+January!C30)</f>
        <v>0</v>
      </c>
      <c r="E11" s="12">
        <f>January!C34</f>
        <v>0</v>
      </c>
      <c r="F11" s="12" t="e">
        <f>January!C36</f>
        <v>#N/A</v>
      </c>
      <c r="G11" s="12">
        <f>January!C45</f>
        <v>0</v>
      </c>
      <c r="H11" s="12" t="e">
        <f t="shared" si="0"/>
        <v>#N/A</v>
      </c>
    </row>
    <row r="12" spans="1:12" x14ac:dyDescent="0.25">
      <c r="A12" t="s">
        <v>25</v>
      </c>
      <c r="B12" s="12">
        <f>February!C47</f>
        <v>0</v>
      </c>
      <c r="C12" s="12">
        <f>SUM(February!C22+February!C24)</f>
        <v>0</v>
      </c>
      <c r="D12" s="12">
        <f>SUM(February!C28+February!C30)</f>
        <v>0</v>
      </c>
      <c r="E12" s="12">
        <f>February!C34</f>
        <v>0</v>
      </c>
      <c r="F12" s="12" t="e">
        <f>February!C36</f>
        <v>#N/A</v>
      </c>
      <c r="G12" s="12">
        <f>February!C45</f>
        <v>0</v>
      </c>
      <c r="H12" s="12" t="e">
        <f t="shared" si="0"/>
        <v>#N/A</v>
      </c>
    </row>
    <row r="13" spans="1:12" x14ac:dyDescent="0.25">
      <c r="A13" t="s">
        <v>26</v>
      </c>
      <c r="B13" s="12">
        <f>March!C47</f>
        <v>0</v>
      </c>
      <c r="C13" s="12">
        <f>SUM(March!C22+March!C24)</f>
        <v>0</v>
      </c>
      <c r="D13" s="12">
        <f>SUM(March!C28+March!C30)</f>
        <v>0</v>
      </c>
      <c r="E13" s="12">
        <f>March!C34</f>
        <v>0</v>
      </c>
      <c r="F13" s="12" t="e">
        <f>March!C36</f>
        <v>#N/A</v>
      </c>
      <c r="G13" s="12">
        <f>March!C45</f>
        <v>0</v>
      </c>
      <c r="H13" s="12" t="e">
        <f t="shared" si="0"/>
        <v>#N/A</v>
      </c>
    </row>
    <row r="14" spans="1:12" x14ac:dyDescent="0.25">
      <c r="A14" t="s">
        <v>27</v>
      </c>
      <c r="B14" s="12">
        <f t="shared" ref="B14:G14" si="1">SUM(B2:B13)</f>
        <v>0</v>
      </c>
      <c r="C14" s="12">
        <f t="shared" si="1"/>
        <v>0</v>
      </c>
      <c r="D14" s="12">
        <f t="shared" si="1"/>
        <v>0</v>
      </c>
      <c r="E14" s="12">
        <f t="shared" si="1"/>
        <v>0</v>
      </c>
      <c r="F14" s="12" t="e">
        <f t="shared" si="1"/>
        <v>#N/A</v>
      </c>
      <c r="G14" s="12">
        <f t="shared" si="1"/>
        <v>0</v>
      </c>
      <c r="H14" s="12" t="e">
        <f>SUM(C14:G14)</f>
        <v>#N/A</v>
      </c>
    </row>
    <row r="19" spans="1:1" x14ac:dyDescent="0.25">
      <c r="A19" t="s">
        <v>346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70"/>
  <sheetViews>
    <sheetView tabSelected="1" zoomScaleNormal="100" workbookViewId="0">
      <selection activeCell="C19" sqref="C19"/>
    </sheetView>
  </sheetViews>
  <sheetFormatPr defaultColWidth="9.1796875" defaultRowHeight="12.5" x14ac:dyDescent="0.25"/>
  <cols>
    <col min="1" max="1" width="9.1796875" style="52"/>
    <col min="2" max="2" width="77.81640625" style="52" bestFit="1" customWidth="1"/>
    <col min="3" max="3" width="16.7265625" style="52" bestFit="1" customWidth="1"/>
    <col min="4" max="16384" width="9.1796875" style="52"/>
  </cols>
  <sheetData>
    <row r="1" spans="1:4" x14ac:dyDescent="0.25">
      <c r="A1" s="49"/>
      <c r="B1" s="50"/>
      <c r="C1" s="50"/>
      <c r="D1" s="51"/>
    </row>
    <row r="2" spans="1:4" ht="13" x14ac:dyDescent="0.3">
      <c r="A2" s="53"/>
      <c r="B2" s="54" t="s">
        <v>0</v>
      </c>
      <c r="C2" s="55"/>
      <c r="D2" s="56"/>
    </row>
    <row r="3" spans="1:4" ht="13" x14ac:dyDescent="0.3">
      <c r="A3" s="53"/>
      <c r="B3" s="54" t="s">
        <v>1</v>
      </c>
      <c r="C3" s="55"/>
      <c r="D3" s="56"/>
    </row>
    <row r="4" spans="1:4" ht="13" x14ac:dyDescent="0.3">
      <c r="A4" s="53"/>
      <c r="B4" s="54" t="s">
        <v>2</v>
      </c>
      <c r="C4" s="55"/>
      <c r="D4" s="56"/>
    </row>
    <row r="5" spans="1:4" ht="13" x14ac:dyDescent="0.3">
      <c r="A5" s="53"/>
      <c r="B5" s="54"/>
      <c r="C5" s="55"/>
      <c r="D5" s="56"/>
    </row>
    <row r="6" spans="1:4" x14ac:dyDescent="0.25">
      <c r="A6" s="53"/>
      <c r="B6" s="108" t="s">
        <v>10</v>
      </c>
      <c r="C6" s="55"/>
      <c r="D6" s="56"/>
    </row>
    <row r="7" spans="1:4" x14ac:dyDescent="0.25">
      <c r="A7" s="53"/>
      <c r="B7" s="109"/>
      <c r="C7" s="55"/>
      <c r="D7" s="56"/>
    </row>
    <row r="8" spans="1:4" ht="13" x14ac:dyDescent="0.3">
      <c r="A8" s="53"/>
      <c r="B8" s="96" t="s">
        <v>346</v>
      </c>
      <c r="C8" s="55"/>
      <c r="D8" s="56"/>
    </row>
    <row r="9" spans="1:4" ht="13" x14ac:dyDescent="0.3">
      <c r="A9" s="53"/>
      <c r="B9" s="22" t="e">
        <f>IF(OR(B43="PLEASE ENTER CONTRIBUTION RATE",B46="PLEASE ENTER REASON FOR ADJUSTMENT BELOW",B48="PLEASE ENTER PENSIONABLE PAYROLL FOR THE MONTH",B49="EMPLOYER CONTRIBUTIONS DOES NOT EQUAL PENSION PAYROLL x EMPLOYER CONTRIBUTION RATE"),"**DO NOT RETURN FORM UNTIL IT HAS BEEN COMPLETED**","")</f>
        <v>#N/A</v>
      </c>
      <c r="C9" s="55"/>
      <c r="D9" s="56"/>
    </row>
    <row r="10" spans="1:4" x14ac:dyDescent="0.25">
      <c r="A10" s="53"/>
      <c r="B10" s="58"/>
      <c r="C10" s="55"/>
      <c r="D10" s="56"/>
    </row>
    <row r="11" spans="1:4" ht="13" x14ac:dyDescent="0.3">
      <c r="A11" s="53"/>
      <c r="B11" s="23" t="s">
        <v>6</v>
      </c>
      <c r="C11" s="59"/>
      <c r="D11" s="56"/>
    </row>
    <row r="12" spans="1:4" x14ac:dyDescent="0.25">
      <c r="A12" s="53"/>
      <c r="B12" s="110"/>
      <c r="C12" s="111"/>
      <c r="D12" s="56"/>
    </row>
    <row r="13" spans="1:4" x14ac:dyDescent="0.25">
      <c r="A13" s="53"/>
      <c r="B13" s="59"/>
      <c r="C13" s="59"/>
      <c r="D13" s="56"/>
    </row>
    <row r="14" spans="1:4" ht="13" x14ac:dyDescent="0.3">
      <c r="A14" s="53"/>
      <c r="B14" s="23" t="s">
        <v>225</v>
      </c>
      <c r="C14" s="70" t="e">
        <f>VLOOKUP(B12,'Look Up Table'!$A$3:$B$196,2,FALSE)</f>
        <v>#N/A</v>
      </c>
      <c r="D14" s="56"/>
    </row>
    <row r="15" spans="1:4" x14ac:dyDescent="0.25">
      <c r="A15" s="53"/>
      <c r="B15" s="57"/>
      <c r="C15" s="55"/>
      <c r="D15" s="56"/>
    </row>
    <row r="16" spans="1:4" x14ac:dyDescent="0.25">
      <c r="A16" s="53"/>
      <c r="B16" s="55" t="s">
        <v>3</v>
      </c>
      <c r="C16" s="60">
        <v>44316</v>
      </c>
      <c r="D16" s="56"/>
    </row>
    <row r="17" spans="1:4" x14ac:dyDescent="0.25">
      <c r="A17" s="53"/>
      <c r="B17" s="55"/>
      <c r="C17" s="55"/>
      <c r="D17" s="56"/>
    </row>
    <row r="18" spans="1:4" x14ac:dyDescent="0.25">
      <c r="A18" s="53"/>
      <c r="B18" s="55" t="s">
        <v>4</v>
      </c>
      <c r="C18" s="60">
        <v>44335</v>
      </c>
      <c r="D18" s="56"/>
    </row>
    <row r="19" spans="1:4" x14ac:dyDescent="0.25">
      <c r="A19" s="53"/>
      <c r="B19" s="55"/>
      <c r="C19" s="55"/>
      <c r="D19" s="56"/>
    </row>
    <row r="20" spans="1:4" ht="13" x14ac:dyDescent="0.3">
      <c r="A20" s="53"/>
      <c r="B20" s="13" t="s">
        <v>7</v>
      </c>
      <c r="C20" s="31"/>
      <c r="D20" s="56"/>
    </row>
    <row r="21" spans="1:4" ht="13.5" thickBot="1" x14ac:dyDescent="0.35">
      <c r="A21" s="53"/>
      <c r="B21" s="13"/>
      <c r="C21" s="31"/>
      <c r="D21" s="56"/>
    </row>
    <row r="22" spans="1:4" ht="13.5" thickBot="1" x14ac:dyDescent="0.35">
      <c r="A22" s="53"/>
      <c r="B22" s="13" t="s">
        <v>303</v>
      </c>
      <c r="C22" s="71"/>
      <c r="D22" s="56"/>
    </row>
    <row r="23" spans="1:4" ht="13.5" thickBot="1" x14ac:dyDescent="0.35">
      <c r="A23" s="53"/>
      <c r="B23" s="13"/>
      <c r="C23" s="31"/>
      <c r="D23" s="56"/>
    </row>
    <row r="24" spans="1:4" ht="13.5" thickBot="1" x14ac:dyDescent="0.35">
      <c r="A24" s="53"/>
      <c r="B24" s="13" t="s">
        <v>304</v>
      </c>
      <c r="C24" s="71"/>
      <c r="D24" s="56"/>
    </row>
    <row r="25" spans="1:4" ht="13" x14ac:dyDescent="0.3">
      <c r="A25" s="53"/>
      <c r="B25" s="13"/>
      <c r="C25" s="31"/>
      <c r="D25" s="56"/>
    </row>
    <row r="26" spans="1:4" ht="13" x14ac:dyDescent="0.3">
      <c r="A26" s="53"/>
      <c r="B26" s="61" t="s">
        <v>253</v>
      </c>
      <c r="C26" s="31"/>
      <c r="D26" s="56"/>
    </row>
    <row r="27" spans="1:4" ht="13.5" thickBot="1" x14ac:dyDescent="0.35">
      <c r="A27" s="53"/>
      <c r="B27" s="61"/>
      <c r="C27" s="31"/>
      <c r="D27" s="56"/>
    </row>
    <row r="28" spans="1:4" ht="13.5" thickBot="1" x14ac:dyDescent="0.35">
      <c r="A28" s="53"/>
      <c r="B28" s="61" t="s">
        <v>305</v>
      </c>
      <c r="C28" s="71"/>
      <c r="D28" s="56"/>
    </row>
    <row r="29" spans="1:4" ht="13" x14ac:dyDescent="0.3">
      <c r="A29" s="53"/>
      <c r="B29" s="61"/>
      <c r="C29" s="31" t="s">
        <v>300</v>
      </c>
      <c r="D29" s="56"/>
    </row>
    <row r="30" spans="1:4" ht="13" x14ac:dyDescent="0.3">
      <c r="A30" s="53"/>
      <c r="B30" s="61" t="s">
        <v>306</v>
      </c>
      <c r="C30" s="77"/>
      <c r="D30" s="56"/>
    </row>
    <row r="31" spans="1:4" ht="13" x14ac:dyDescent="0.3">
      <c r="A31" s="53"/>
      <c r="B31" s="61"/>
      <c r="C31" s="31"/>
      <c r="D31" s="56"/>
    </row>
    <row r="32" spans="1:4" ht="13" x14ac:dyDescent="0.3">
      <c r="A32" s="53"/>
      <c r="B32" s="61" t="s">
        <v>254</v>
      </c>
      <c r="C32" s="55"/>
      <c r="D32" s="56"/>
    </row>
    <row r="33" spans="1:4" x14ac:dyDescent="0.25">
      <c r="A33" s="53"/>
      <c r="B33" s="55"/>
      <c r="C33" s="55"/>
      <c r="D33" s="56"/>
    </row>
    <row r="34" spans="1:4" ht="13" x14ac:dyDescent="0.3">
      <c r="A34" s="53"/>
      <c r="B34" s="13" t="s">
        <v>8</v>
      </c>
      <c r="C34" s="72"/>
      <c r="D34" s="56"/>
    </row>
    <row r="35" spans="1:4" ht="13" x14ac:dyDescent="0.3">
      <c r="A35" s="53"/>
      <c r="B35" s="13"/>
      <c r="C35" s="31"/>
      <c r="D35" s="56"/>
    </row>
    <row r="36" spans="1:4" ht="13" x14ac:dyDescent="0.3">
      <c r="A36" s="53"/>
      <c r="B36" s="13" t="s">
        <v>216</v>
      </c>
      <c r="C36" s="72" t="e">
        <f>VLOOKUP(B12,'Look Up Table'!A3:D196,4,FALSE)/12</f>
        <v>#N/A</v>
      </c>
      <c r="D36" s="56"/>
    </row>
    <row r="37" spans="1:4" x14ac:dyDescent="0.25">
      <c r="A37" s="53"/>
      <c r="B37" s="55"/>
      <c r="C37" s="55"/>
      <c r="D37" s="56"/>
    </row>
    <row r="38" spans="1:4" ht="13.5" thickBot="1" x14ac:dyDescent="0.35">
      <c r="A38" s="53"/>
      <c r="B38" s="13" t="s">
        <v>217</v>
      </c>
      <c r="C38" s="3" t="e">
        <f>SUM(C22+C24+C28+C30+C34+C36)</f>
        <v>#N/A</v>
      </c>
      <c r="D38" s="56"/>
    </row>
    <row r="39" spans="1:4" ht="13" thickTop="1" x14ac:dyDescent="0.25">
      <c r="A39" s="53"/>
      <c r="B39" s="55"/>
      <c r="C39" s="55"/>
      <c r="D39" s="56"/>
    </row>
    <row r="40" spans="1:4" ht="13" x14ac:dyDescent="0.3">
      <c r="A40" s="53"/>
      <c r="B40" s="13" t="s">
        <v>218</v>
      </c>
      <c r="C40" s="73" t="e">
        <f>VLOOKUP(B12,'Look Up Table'!$A$3:$C$196,3,FALSE)</f>
        <v>#N/A</v>
      </c>
      <c r="D40" s="56"/>
    </row>
    <row r="41" spans="1:4" ht="13" x14ac:dyDescent="0.3">
      <c r="A41" s="53"/>
      <c r="B41" s="13"/>
      <c r="C41" s="55"/>
      <c r="D41" s="56"/>
    </row>
    <row r="42" spans="1:4" x14ac:dyDescent="0.25">
      <c r="A42" s="53"/>
      <c r="B42" s="55"/>
      <c r="C42" s="55"/>
      <c r="D42" s="56"/>
    </row>
    <row r="43" spans="1:4" ht="13" x14ac:dyDescent="0.3">
      <c r="A43" s="53"/>
      <c r="B43" s="62" t="e">
        <f>IF((C40=0),"PLEASE ENTER CONTRIBUTION PERCENTAGE RATE AT 'F'","")</f>
        <v>#N/A</v>
      </c>
      <c r="D43" s="56"/>
    </row>
    <row r="44" spans="1:4" x14ac:dyDescent="0.25">
      <c r="A44" s="53"/>
      <c r="B44" s="55"/>
      <c r="C44" s="55"/>
      <c r="D44" s="56"/>
    </row>
    <row r="45" spans="1:4" ht="13" x14ac:dyDescent="0.3">
      <c r="A45" s="53"/>
      <c r="B45" s="61" t="s">
        <v>219</v>
      </c>
      <c r="C45" s="74"/>
      <c r="D45" s="56"/>
    </row>
    <row r="46" spans="1:4" ht="13" x14ac:dyDescent="0.3">
      <c r="A46" s="53"/>
      <c r="B46" s="63" t="str">
        <f>IF(OR(C45=0,AND(C45&gt;0&gt;C45,A51&gt;0&gt;A51)),"","PLEASE ENTER REASON FOR ADJUSTMENT")</f>
        <v/>
      </c>
      <c r="C46" s="64"/>
      <c r="D46" s="56"/>
    </row>
    <row r="47" spans="1:4" ht="13" x14ac:dyDescent="0.3">
      <c r="A47" s="53"/>
      <c r="B47" s="13" t="s">
        <v>221</v>
      </c>
      <c r="C47" s="72"/>
      <c r="D47" s="56"/>
    </row>
    <row r="48" spans="1:4" ht="13" x14ac:dyDescent="0.3">
      <c r="A48" s="53"/>
      <c r="B48" s="21" t="str">
        <f>IF(C47=0,"PLEASE ENTER PENSIONABLE PAYROLL FOR THE MONTH","")</f>
        <v>PLEASE ENTER PENSIONABLE PAYROLL FOR THE MONTH</v>
      </c>
      <c r="C48" s="31"/>
      <c r="D48" s="56"/>
    </row>
    <row r="49" spans="1:4" ht="13" x14ac:dyDescent="0.3">
      <c r="A49" s="53"/>
      <c r="B49" s="21"/>
      <c r="C49" s="55"/>
      <c r="D49" s="56"/>
    </row>
    <row r="50" spans="1:4" x14ac:dyDescent="0.25">
      <c r="A50" s="53"/>
      <c r="B50" s="55" t="s">
        <v>9</v>
      </c>
      <c r="C50" s="55"/>
      <c r="D50" s="56"/>
    </row>
    <row r="51" spans="1:4" ht="12.75" customHeight="1" x14ac:dyDescent="0.25">
      <c r="A51" s="112"/>
      <c r="B51" s="113"/>
      <c r="C51" s="113"/>
      <c r="D51" s="114"/>
    </row>
    <row r="52" spans="1:4" x14ac:dyDescent="0.25">
      <c r="A52" s="115"/>
      <c r="B52" s="116"/>
      <c r="C52" s="116"/>
      <c r="D52" s="117"/>
    </row>
    <row r="53" spans="1:4" x14ac:dyDescent="0.25">
      <c r="A53" s="115"/>
      <c r="B53" s="116"/>
      <c r="C53" s="116"/>
      <c r="D53" s="117"/>
    </row>
    <row r="54" spans="1:4" x14ac:dyDescent="0.25">
      <c r="A54" s="115"/>
      <c r="B54" s="116"/>
      <c r="C54" s="116"/>
      <c r="D54" s="117"/>
    </row>
    <row r="55" spans="1:4" x14ac:dyDescent="0.25">
      <c r="A55" s="115"/>
      <c r="B55" s="116"/>
      <c r="C55" s="116"/>
      <c r="D55" s="117"/>
    </row>
    <row r="56" spans="1:4" x14ac:dyDescent="0.25">
      <c r="A56" s="115"/>
      <c r="B56" s="116"/>
      <c r="C56" s="116"/>
      <c r="D56" s="117"/>
    </row>
    <row r="57" spans="1:4" x14ac:dyDescent="0.25">
      <c r="A57" s="118"/>
      <c r="B57" s="119"/>
      <c r="C57" s="119"/>
      <c r="D57" s="120"/>
    </row>
    <row r="58" spans="1:4" x14ac:dyDescent="0.25">
      <c r="A58" s="53"/>
      <c r="B58" s="55"/>
      <c r="C58" s="55"/>
      <c r="D58" s="56"/>
    </row>
    <row r="59" spans="1:4" ht="13.5" thickBot="1" x14ac:dyDescent="0.35">
      <c r="A59" s="53"/>
      <c r="B59" s="13" t="s">
        <v>224</v>
      </c>
      <c r="C59" s="3" t="e">
        <f>SUM(C38+C45)</f>
        <v>#N/A</v>
      </c>
      <c r="D59" s="56"/>
    </row>
    <row r="60" spans="1:4" ht="13" thickTop="1" x14ac:dyDescent="0.25">
      <c r="A60" s="53"/>
      <c r="B60" s="55"/>
      <c r="C60" s="55"/>
      <c r="D60" s="56"/>
    </row>
    <row r="61" spans="1:4" ht="13" x14ac:dyDescent="0.3">
      <c r="A61" s="53"/>
      <c r="B61" s="13" t="s">
        <v>222</v>
      </c>
      <c r="C61" s="78"/>
      <c r="D61" s="56"/>
    </row>
    <row r="62" spans="1:4" ht="13" x14ac:dyDescent="0.3">
      <c r="A62" s="53"/>
      <c r="B62" s="13"/>
      <c r="C62" s="55"/>
      <c r="D62" s="56"/>
    </row>
    <row r="63" spans="1:4" x14ac:dyDescent="0.25">
      <c r="A63" s="53"/>
      <c r="B63" s="11"/>
      <c r="C63" s="55"/>
      <c r="D63" s="56"/>
    </row>
    <row r="64" spans="1:4" x14ac:dyDescent="0.25">
      <c r="A64" s="53"/>
      <c r="B64" s="55"/>
      <c r="C64" s="55"/>
      <c r="D64" s="56"/>
    </row>
    <row r="65" spans="1:4" ht="13" x14ac:dyDescent="0.3">
      <c r="A65" s="53"/>
      <c r="B65" s="13" t="s">
        <v>223</v>
      </c>
      <c r="C65" s="76"/>
      <c r="D65" s="56"/>
    </row>
    <row r="66" spans="1:4" x14ac:dyDescent="0.25">
      <c r="A66" s="53"/>
      <c r="B66" s="55"/>
      <c r="C66" s="55"/>
      <c r="D66" s="56"/>
    </row>
    <row r="67" spans="1:4" x14ac:dyDescent="0.25">
      <c r="A67" s="53"/>
      <c r="B67" s="65" t="s">
        <v>5</v>
      </c>
      <c r="C67" s="55"/>
      <c r="D67" s="56"/>
    </row>
    <row r="68" spans="1:4" ht="13" thickBot="1" x14ac:dyDescent="0.3">
      <c r="A68" s="66"/>
      <c r="B68" s="67" t="s">
        <v>11</v>
      </c>
      <c r="C68" s="68"/>
      <c r="D68" s="69"/>
    </row>
    <row r="70" spans="1:4" x14ac:dyDescent="0.25">
      <c r="B70" s="10"/>
    </row>
  </sheetData>
  <sheetProtection algorithmName="SHA-512" hashValue="LUH6eZFjTHM+TuSPu383pmFHm8yiyoTQdbAhF8jRUgTXCSzDwitfKDggx2mQ9I/YxtWBGj+TLoVWlZdJVTkyMg==" saltValue="DUozzHVXfrM/KqCrnOQhFg==" spinCount="100000" sheet="1" objects="1" scenarios="1"/>
  <mergeCells count="3">
    <mergeCell ref="B6:B7"/>
    <mergeCell ref="B12:C12"/>
    <mergeCell ref="A51:D57"/>
  </mergeCells>
  <phoneticPr fontId="5" type="noConversion"/>
  <pageMargins left="0.75" right="0.75" top="1" bottom="1" header="0.5" footer="0.5"/>
  <pageSetup paperSize="9" scale="78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'Look Up Table'!$A$2:$A$196</xm:f>
          </x14:formula1>
          <xm:sqref>B12:C12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70"/>
  <sheetViews>
    <sheetView zoomScaleNormal="100" workbookViewId="0">
      <selection activeCell="C19" sqref="C19"/>
    </sheetView>
  </sheetViews>
  <sheetFormatPr defaultColWidth="9.1796875" defaultRowHeight="12.5" x14ac:dyDescent="0.25"/>
  <cols>
    <col min="1" max="1" width="9.1796875" style="52"/>
    <col min="2" max="2" width="77.81640625" style="52" bestFit="1" customWidth="1"/>
    <col min="3" max="3" width="16.7265625" style="52" bestFit="1" customWidth="1"/>
    <col min="4" max="16384" width="9.1796875" style="52"/>
  </cols>
  <sheetData>
    <row r="1" spans="1:4" x14ac:dyDescent="0.25">
      <c r="A1" s="49"/>
      <c r="B1" s="50"/>
      <c r="C1" s="50"/>
      <c r="D1" s="51"/>
    </row>
    <row r="2" spans="1:4" ht="13" x14ac:dyDescent="0.3">
      <c r="A2" s="53"/>
      <c r="B2" s="54" t="s">
        <v>0</v>
      </c>
      <c r="C2" s="55"/>
      <c r="D2" s="56"/>
    </row>
    <row r="3" spans="1:4" ht="13" x14ac:dyDescent="0.3">
      <c r="A3" s="53"/>
      <c r="B3" s="54" t="s">
        <v>1</v>
      </c>
      <c r="C3" s="55"/>
      <c r="D3" s="56"/>
    </row>
    <row r="4" spans="1:4" ht="13" x14ac:dyDescent="0.3">
      <c r="A4" s="53"/>
      <c r="B4" s="54" t="s">
        <v>2</v>
      </c>
      <c r="C4" s="55"/>
      <c r="D4" s="56"/>
    </row>
    <row r="5" spans="1:4" ht="13" x14ac:dyDescent="0.3">
      <c r="A5" s="53"/>
      <c r="B5" s="54"/>
      <c r="C5" s="55"/>
      <c r="D5" s="56"/>
    </row>
    <row r="6" spans="1:4" x14ac:dyDescent="0.25">
      <c r="A6" s="53"/>
      <c r="B6" s="108" t="s">
        <v>10</v>
      </c>
      <c r="C6" s="55"/>
      <c r="D6" s="56"/>
    </row>
    <row r="7" spans="1:4" x14ac:dyDescent="0.25">
      <c r="A7" s="53"/>
      <c r="B7" s="109"/>
      <c r="C7" s="55"/>
      <c r="D7" s="56"/>
    </row>
    <row r="8" spans="1:4" ht="13" x14ac:dyDescent="0.3">
      <c r="A8" s="53"/>
      <c r="B8" s="96" t="s">
        <v>346</v>
      </c>
      <c r="C8" s="55"/>
      <c r="D8" s="56"/>
    </row>
    <row r="9" spans="1:4" ht="13" x14ac:dyDescent="0.3">
      <c r="A9" s="53"/>
      <c r="B9" s="22" t="e">
        <f>IF(OR(B43="PLEASE ENTER CONTRIBUTION RATE",B46="PLEASE ENTER REASON FOR ADJUSTMENT BELOW",B48="PLEASE ENTER PENSIONABLE PAYROLL FOR THE MONTH",B49="EMPLOYER CONTRIBUTIONS DOES NOT EQUAL PENSION PAYROLL x EMPLOYER CONTRIBUTION RATE"),"**DO NOT RETURN FORM UNTIL IT HAS BEEN COMPLETED**","")</f>
        <v>#N/A</v>
      </c>
      <c r="C9" s="55"/>
      <c r="D9" s="56"/>
    </row>
    <row r="10" spans="1:4" x14ac:dyDescent="0.25">
      <c r="A10" s="53"/>
      <c r="B10" s="58"/>
      <c r="C10" s="55"/>
      <c r="D10" s="56"/>
    </row>
    <row r="11" spans="1:4" ht="13" x14ac:dyDescent="0.3">
      <c r="A11" s="53"/>
      <c r="B11" s="23" t="s">
        <v>6</v>
      </c>
      <c r="C11" s="59"/>
      <c r="D11" s="56"/>
    </row>
    <row r="12" spans="1:4" x14ac:dyDescent="0.25">
      <c r="A12" s="53"/>
      <c r="B12" s="121">
        <f>April!B12</f>
        <v>0</v>
      </c>
      <c r="C12" s="122"/>
      <c r="D12" s="56"/>
    </row>
    <row r="13" spans="1:4" x14ac:dyDescent="0.25">
      <c r="A13" s="53"/>
      <c r="B13" s="59"/>
      <c r="C13" s="59"/>
      <c r="D13" s="56"/>
    </row>
    <row r="14" spans="1:4" ht="13" x14ac:dyDescent="0.3">
      <c r="A14" s="53"/>
      <c r="B14" s="23" t="s">
        <v>225</v>
      </c>
      <c r="C14" s="70" t="e">
        <f>April!C14</f>
        <v>#N/A</v>
      </c>
      <c r="D14" s="56"/>
    </row>
    <row r="15" spans="1:4" x14ac:dyDescent="0.25">
      <c r="A15" s="53"/>
      <c r="B15" s="57"/>
      <c r="C15" s="55"/>
      <c r="D15" s="56"/>
    </row>
    <row r="16" spans="1:4" x14ac:dyDescent="0.25">
      <c r="A16" s="53"/>
      <c r="B16" s="55" t="s">
        <v>3</v>
      </c>
      <c r="C16" s="60">
        <v>44347</v>
      </c>
      <c r="D16" s="56"/>
    </row>
    <row r="17" spans="1:4" x14ac:dyDescent="0.25">
      <c r="A17" s="53"/>
      <c r="B17" s="55"/>
      <c r="C17" s="55"/>
      <c r="D17" s="56"/>
    </row>
    <row r="18" spans="1:4" x14ac:dyDescent="0.25">
      <c r="A18" s="53"/>
      <c r="B18" s="55" t="s">
        <v>4</v>
      </c>
      <c r="C18" s="60">
        <v>44366</v>
      </c>
      <c r="D18" s="56"/>
    </row>
    <row r="19" spans="1:4" x14ac:dyDescent="0.25">
      <c r="A19" s="53"/>
      <c r="B19" s="55"/>
      <c r="C19" s="55"/>
      <c r="D19" s="56"/>
    </row>
    <row r="20" spans="1:4" ht="13" x14ac:dyDescent="0.3">
      <c r="A20" s="53"/>
      <c r="B20" s="13" t="s">
        <v>7</v>
      </c>
      <c r="C20" s="79"/>
      <c r="D20" s="56"/>
    </row>
    <row r="21" spans="1:4" ht="13" x14ac:dyDescent="0.3">
      <c r="A21" s="53"/>
      <c r="B21" s="13"/>
      <c r="C21" s="55"/>
      <c r="D21" s="56"/>
    </row>
    <row r="22" spans="1:4" ht="13" x14ac:dyDescent="0.3">
      <c r="A22" s="53"/>
      <c r="B22" s="13" t="s">
        <v>303</v>
      </c>
      <c r="C22" s="82"/>
      <c r="D22" s="56"/>
    </row>
    <row r="23" spans="1:4" ht="13.5" thickBot="1" x14ac:dyDescent="0.35">
      <c r="A23" s="53"/>
      <c r="B23" s="13"/>
      <c r="C23" s="55"/>
      <c r="D23" s="56"/>
    </row>
    <row r="24" spans="1:4" ht="13.5" thickBot="1" x14ac:dyDescent="0.35">
      <c r="A24" s="53"/>
      <c r="B24" s="13" t="s">
        <v>304</v>
      </c>
      <c r="C24" s="83"/>
      <c r="D24" s="56"/>
    </row>
    <row r="25" spans="1:4" ht="13" x14ac:dyDescent="0.3">
      <c r="A25" s="53"/>
      <c r="B25" s="13"/>
      <c r="C25" s="55"/>
      <c r="D25" s="56"/>
    </row>
    <row r="26" spans="1:4" ht="13" x14ac:dyDescent="0.3">
      <c r="A26" s="53"/>
      <c r="B26" s="61" t="s">
        <v>253</v>
      </c>
      <c r="C26" s="55"/>
      <c r="D26" s="56"/>
    </row>
    <row r="27" spans="1:4" ht="13.5" thickBot="1" x14ac:dyDescent="0.35">
      <c r="A27" s="53"/>
      <c r="B27" s="61"/>
      <c r="C27" s="31"/>
      <c r="D27" s="56"/>
    </row>
    <row r="28" spans="1:4" ht="13.5" thickBot="1" x14ac:dyDescent="0.35">
      <c r="A28" s="53"/>
      <c r="B28" s="61" t="s">
        <v>305</v>
      </c>
      <c r="C28" s="71"/>
      <c r="D28" s="56"/>
    </row>
    <row r="29" spans="1:4" ht="13.5" thickBot="1" x14ac:dyDescent="0.35">
      <c r="A29" s="53"/>
      <c r="B29" s="61"/>
      <c r="C29" s="31" t="s">
        <v>300</v>
      </c>
      <c r="D29" s="56"/>
    </row>
    <row r="30" spans="1:4" ht="13.5" thickBot="1" x14ac:dyDescent="0.35">
      <c r="A30" s="53"/>
      <c r="B30" s="61" t="s">
        <v>306</v>
      </c>
      <c r="C30" s="71"/>
      <c r="D30" s="56"/>
    </row>
    <row r="31" spans="1:4" ht="13" x14ac:dyDescent="0.3">
      <c r="A31" s="53"/>
      <c r="B31" s="61"/>
      <c r="C31" s="55"/>
      <c r="D31" s="56"/>
    </row>
    <row r="32" spans="1:4" ht="13" x14ac:dyDescent="0.3">
      <c r="A32" s="53"/>
      <c r="B32" s="61" t="s">
        <v>254</v>
      </c>
      <c r="C32" s="55"/>
      <c r="D32" s="56"/>
    </row>
    <row r="33" spans="1:4" x14ac:dyDescent="0.25">
      <c r="A33" s="53"/>
      <c r="B33" s="55"/>
      <c r="C33" s="55"/>
      <c r="D33" s="56"/>
    </row>
    <row r="34" spans="1:4" ht="13" x14ac:dyDescent="0.3">
      <c r="A34" s="53"/>
      <c r="B34" s="13" t="s">
        <v>8</v>
      </c>
      <c r="C34" s="72"/>
      <c r="D34" s="56"/>
    </row>
    <row r="35" spans="1:4" ht="13" x14ac:dyDescent="0.3">
      <c r="A35" s="53"/>
      <c r="B35" s="13"/>
      <c r="C35" s="31"/>
      <c r="D35" s="56"/>
    </row>
    <row r="36" spans="1:4" ht="13" x14ac:dyDescent="0.3">
      <c r="A36" s="53"/>
      <c r="B36" s="13" t="s">
        <v>216</v>
      </c>
      <c r="C36" s="72" t="e">
        <f>VLOOKUP(B12,'Look Up Table'!A3:D196,4,FALSE)/12</f>
        <v>#N/A</v>
      </c>
      <c r="D36" s="56"/>
    </row>
    <row r="37" spans="1:4" x14ac:dyDescent="0.25">
      <c r="A37" s="53"/>
      <c r="B37" s="55"/>
      <c r="C37" s="55"/>
      <c r="D37" s="56"/>
    </row>
    <row r="38" spans="1:4" ht="13.5" thickBot="1" x14ac:dyDescent="0.35">
      <c r="A38" s="53"/>
      <c r="B38" s="13" t="s">
        <v>217</v>
      </c>
      <c r="C38" s="3" t="e">
        <f>SUM(C22+C24+C28+C30+C34+C36)</f>
        <v>#N/A</v>
      </c>
      <c r="D38" s="56"/>
    </row>
    <row r="39" spans="1:4" ht="13" thickTop="1" x14ac:dyDescent="0.25">
      <c r="A39" s="53"/>
      <c r="B39" s="55"/>
      <c r="C39" s="55"/>
      <c r="D39" s="56"/>
    </row>
    <row r="40" spans="1:4" ht="13" x14ac:dyDescent="0.3">
      <c r="A40" s="53"/>
      <c r="B40" s="13" t="s">
        <v>218</v>
      </c>
      <c r="C40" s="73" t="e">
        <f>VLOOKUP(B12,'Look Up Table'!$A$3:$C$196,3,FALSE)</f>
        <v>#N/A</v>
      </c>
      <c r="D40" s="56"/>
    </row>
    <row r="41" spans="1:4" ht="13" x14ac:dyDescent="0.3">
      <c r="A41" s="53"/>
      <c r="B41" s="13"/>
      <c r="C41" s="55"/>
      <c r="D41" s="56"/>
    </row>
    <row r="42" spans="1:4" x14ac:dyDescent="0.25">
      <c r="A42" s="53"/>
      <c r="B42" s="55"/>
      <c r="C42" s="55"/>
      <c r="D42" s="56"/>
    </row>
    <row r="43" spans="1:4" ht="13" x14ac:dyDescent="0.3">
      <c r="A43" s="53"/>
      <c r="B43" s="62" t="e">
        <f>IF((C40=0),"PLEASE ENTER CONTRIBUTION PERCENTAGE RATE AT 'F'","")</f>
        <v>#N/A</v>
      </c>
      <c r="D43" s="56"/>
    </row>
    <row r="44" spans="1:4" x14ac:dyDescent="0.25">
      <c r="A44" s="53"/>
      <c r="B44" s="55"/>
      <c r="C44" s="55"/>
      <c r="D44" s="56"/>
    </row>
    <row r="45" spans="1:4" ht="13" x14ac:dyDescent="0.3">
      <c r="A45" s="53"/>
      <c r="B45" s="61" t="s">
        <v>219</v>
      </c>
      <c r="C45" s="74"/>
      <c r="D45" s="56"/>
    </row>
    <row r="46" spans="1:4" ht="13" x14ac:dyDescent="0.3">
      <c r="A46" s="53"/>
      <c r="B46" s="63" t="str">
        <f>IF(OR(C45=0,AND(C45&gt;0&gt;C45,A51&gt;0&gt;A51)),"","PLEASE ENTER REASON FOR ADJUSTMENT")</f>
        <v/>
      </c>
      <c r="C46" s="64"/>
      <c r="D46" s="56"/>
    </row>
    <row r="47" spans="1:4" ht="13" x14ac:dyDescent="0.3">
      <c r="A47" s="53"/>
      <c r="B47" s="13" t="s">
        <v>221</v>
      </c>
      <c r="C47" s="72"/>
      <c r="D47" s="56"/>
    </row>
    <row r="48" spans="1:4" ht="13" x14ac:dyDescent="0.3">
      <c r="A48" s="53"/>
      <c r="B48" s="21" t="str">
        <f>IF(C47=0,"PLEASE ENTER PENSIONABLE PAYROLL FOR THE MONTH","")</f>
        <v>PLEASE ENTER PENSIONABLE PAYROLL FOR THE MONTH</v>
      </c>
      <c r="C48" s="31"/>
      <c r="D48" s="56"/>
    </row>
    <row r="49" spans="1:4" ht="13" x14ac:dyDescent="0.3">
      <c r="A49" s="53"/>
      <c r="B49" s="21"/>
      <c r="C49" s="55"/>
      <c r="D49" s="56"/>
    </row>
    <row r="50" spans="1:4" x14ac:dyDescent="0.25">
      <c r="A50" s="53"/>
      <c r="B50" s="55" t="s">
        <v>9</v>
      </c>
      <c r="C50" s="55"/>
      <c r="D50" s="56"/>
    </row>
    <row r="51" spans="1:4" x14ac:dyDescent="0.25">
      <c r="A51" s="123"/>
      <c r="B51" s="124"/>
      <c r="C51" s="124"/>
      <c r="D51" s="125"/>
    </row>
    <row r="52" spans="1:4" x14ac:dyDescent="0.25">
      <c r="A52" s="126"/>
      <c r="B52" s="127"/>
      <c r="C52" s="127"/>
      <c r="D52" s="128"/>
    </row>
    <row r="53" spans="1:4" x14ac:dyDescent="0.25">
      <c r="A53" s="126"/>
      <c r="B53" s="127"/>
      <c r="C53" s="127"/>
      <c r="D53" s="128"/>
    </row>
    <row r="54" spans="1:4" x14ac:dyDescent="0.25">
      <c r="A54" s="126"/>
      <c r="B54" s="127"/>
      <c r="C54" s="127"/>
      <c r="D54" s="128"/>
    </row>
    <row r="55" spans="1:4" x14ac:dyDescent="0.25">
      <c r="A55" s="126"/>
      <c r="B55" s="127"/>
      <c r="C55" s="127"/>
      <c r="D55" s="128"/>
    </row>
    <row r="56" spans="1:4" x14ac:dyDescent="0.25">
      <c r="A56" s="126"/>
      <c r="B56" s="127"/>
      <c r="C56" s="127"/>
      <c r="D56" s="128"/>
    </row>
    <row r="57" spans="1:4" x14ac:dyDescent="0.25">
      <c r="A57" s="129"/>
      <c r="B57" s="130"/>
      <c r="C57" s="130"/>
      <c r="D57" s="131"/>
    </row>
    <row r="58" spans="1:4" x14ac:dyDescent="0.25">
      <c r="A58" s="53"/>
      <c r="B58" s="55"/>
      <c r="C58" s="55"/>
      <c r="D58" s="56"/>
    </row>
    <row r="59" spans="1:4" ht="13.5" thickBot="1" x14ac:dyDescent="0.35">
      <c r="A59" s="53"/>
      <c r="B59" s="13" t="s">
        <v>224</v>
      </c>
      <c r="C59" s="3" t="e">
        <f>C38+C45</f>
        <v>#N/A</v>
      </c>
      <c r="D59" s="56"/>
    </row>
    <row r="60" spans="1:4" ht="13" thickTop="1" x14ac:dyDescent="0.25">
      <c r="A60" s="53"/>
      <c r="B60" s="55"/>
      <c r="C60" s="55"/>
      <c r="D60" s="56"/>
    </row>
    <row r="61" spans="1:4" ht="13" x14ac:dyDescent="0.3">
      <c r="A61" s="53"/>
      <c r="B61" s="13" t="s">
        <v>222</v>
      </c>
      <c r="C61" s="75"/>
      <c r="D61" s="56"/>
    </row>
    <row r="62" spans="1:4" ht="13" x14ac:dyDescent="0.3">
      <c r="A62" s="53"/>
      <c r="B62" s="13"/>
      <c r="C62" s="55"/>
      <c r="D62" s="56"/>
    </row>
    <row r="63" spans="1:4" x14ac:dyDescent="0.25">
      <c r="A63" s="53"/>
      <c r="B63" s="11"/>
      <c r="C63" s="55"/>
      <c r="D63" s="56"/>
    </row>
    <row r="64" spans="1:4" x14ac:dyDescent="0.25">
      <c r="A64" s="53"/>
      <c r="B64" s="55"/>
      <c r="C64" s="55"/>
      <c r="D64" s="56"/>
    </row>
    <row r="65" spans="1:4" ht="13" x14ac:dyDescent="0.3">
      <c r="A65" s="53"/>
      <c r="B65" s="13" t="s">
        <v>223</v>
      </c>
      <c r="C65" s="76"/>
      <c r="D65" s="56"/>
    </row>
    <row r="66" spans="1:4" x14ac:dyDescent="0.25">
      <c r="A66" s="53"/>
      <c r="B66" s="55"/>
      <c r="C66" s="55"/>
      <c r="D66" s="56"/>
    </row>
    <row r="67" spans="1:4" x14ac:dyDescent="0.25">
      <c r="A67" s="53"/>
      <c r="B67" s="65" t="s">
        <v>5</v>
      </c>
      <c r="C67" s="55"/>
      <c r="D67" s="56"/>
    </row>
    <row r="68" spans="1:4" ht="13" thickBot="1" x14ac:dyDescent="0.3">
      <c r="A68" s="66"/>
      <c r="B68" s="67" t="s">
        <v>11</v>
      </c>
      <c r="C68" s="68"/>
      <c r="D68" s="69"/>
    </row>
    <row r="70" spans="1:4" x14ac:dyDescent="0.25">
      <c r="B70" s="10"/>
    </row>
  </sheetData>
  <sheetProtection algorithmName="SHA-512" hashValue="oOdBaL181YrZECIPQHEoC3XkNWlkcvkIzQEHravF1xOXKV+QQiSwbI21aSi5GGOTKspbHDXTus5q+KjMweRBBQ==" saltValue="/Q0zmR4l55YWJi5sqAxBxA==" spinCount="100000" sheet="1" objects="1" scenarios="1"/>
  <mergeCells count="3">
    <mergeCell ref="B6:B7"/>
    <mergeCell ref="B12:C12"/>
    <mergeCell ref="A51:D57"/>
  </mergeCells>
  <pageMargins left="0.75" right="0.75" top="1" bottom="1" header="0.5" footer="0.5"/>
  <pageSetup paperSize="9" scale="8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70"/>
  <sheetViews>
    <sheetView zoomScaleNormal="100" workbookViewId="0">
      <selection activeCell="C22" sqref="C22"/>
    </sheetView>
  </sheetViews>
  <sheetFormatPr defaultColWidth="9.1796875" defaultRowHeight="12.5" x14ac:dyDescent="0.25"/>
  <cols>
    <col min="1" max="1" width="9.1796875" style="35"/>
    <col min="2" max="2" width="77.81640625" style="35" bestFit="1" customWidth="1"/>
    <col min="3" max="3" width="16.7265625" style="35" bestFit="1" customWidth="1"/>
    <col min="4" max="16384" width="9.1796875" style="35"/>
  </cols>
  <sheetData>
    <row r="1" spans="1:4" x14ac:dyDescent="0.25">
      <c r="A1" s="32"/>
      <c r="B1" s="33"/>
      <c r="C1" s="33"/>
      <c r="D1" s="34"/>
    </row>
    <row r="2" spans="1:4" ht="13" x14ac:dyDescent="0.3">
      <c r="A2" s="26"/>
      <c r="B2" s="36" t="s">
        <v>0</v>
      </c>
      <c r="C2" s="8"/>
      <c r="D2" s="27"/>
    </row>
    <row r="3" spans="1:4" ht="13" x14ac:dyDescent="0.3">
      <c r="A3" s="26"/>
      <c r="B3" s="36" t="s">
        <v>1</v>
      </c>
      <c r="C3" s="8"/>
      <c r="D3" s="27"/>
    </row>
    <row r="4" spans="1:4" ht="13" x14ac:dyDescent="0.3">
      <c r="A4" s="26"/>
      <c r="B4" s="36" t="s">
        <v>2</v>
      </c>
      <c r="C4" s="8"/>
      <c r="D4" s="27"/>
    </row>
    <row r="5" spans="1:4" ht="13" x14ac:dyDescent="0.3">
      <c r="A5" s="26"/>
      <c r="B5" s="36"/>
      <c r="C5" s="8"/>
      <c r="D5" s="27"/>
    </row>
    <row r="6" spans="1:4" x14ac:dyDescent="0.25">
      <c r="A6" s="26"/>
      <c r="B6" s="132" t="s">
        <v>10</v>
      </c>
      <c r="C6" s="8"/>
      <c r="D6" s="27"/>
    </row>
    <row r="7" spans="1:4" x14ac:dyDescent="0.25">
      <c r="A7" s="26"/>
      <c r="B7" s="133"/>
      <c r="C7" s="8"/>
      <c r="D7" s="27"/>
    </row>
    <row r="8" spans="1:4" ht="13" x14ac:dyDescent="0.3">
      <c r="A8" s="26"/>
      <c r="B8" s="96" t="s">
        <v>346</v>
      </c>
      <c r="C8" s="8"/>
      <c r="D8" s="27"/>
    </row>
    <row r="9" spans="1:4" ht="13" x14ac:dyDescent="0.3">
      <c r="A9" s="26"/>
      <c r="B9" s="22" t="e">
        <f>IF(OR(B43="PLEASE ENTER CONTRIBUTION RATE",B46="PLEASE ENTER REASON FOR ADJUSTMENT BELOW",B48="PLEASE ENTER PENSIONABLE PAYROLL FOR THE MONTH",B49="EMPLOYER CONTRIBUTIONS DOES NOT EQUAL PENSION PAYROLL x EMPLOYER CONTRIBUTION RATE"),"**DO NOT RETURN FORM UNTIL IT HAS BEEN COMPLETED**","")</f>
        <v>#N/A</v>
      </c>
      <c r="C9" s="8"/>
      <c r="D9" s="27"/>
    </row>
    <row r="10" spans="1:4" x14ac:dyDescent="0.25">
      <c r="A10" s="26"/>
      <c r="B10" s="37"/>
      <c r="C10" s="8"/>
      <c r="D10" s="27"/>
    </row>
    <row r="11" spans="1:4" ht="13" x14ac:dyDescent="0.3">
      <c r="A11" s="26"/>
      <c r="B11" s="38" t="s">
        <v>226</v>
      </c>
      <c r="C11" s="1"/>
      <c r="D11" s="27"/>
    </row>
    <row r="12" spans="1:4" x14ac:dyDescent="0.25">
      <c r="A12" s="26"/>
      <c r="B12" s="110">
        <f>April!B12</f>
        <v>0</v>
      </c>
      <c r="C12" s="134"/>
      <c r="D12" s="27"/>
    </row>
    <row r="13" spans="1:4" x14ac:dyDescent="0.25">
      <c r="A13" s="26"/>
      <c r="B13" s="1"/>
      <c r="C13" s="1"/>
      <c r="D13" s="27"/>
    </row>
    <row r="14" spans="1:4" ht="13" x14ac:dyDescent="0.3">
      <c r="A14" s="26"/>
      <c r="B14" s="23" t="s">
        <v>225</v>
      </c>
      <c r="C14" s="70" t="e">
        <f>VLOOKUP(B12,'Look Up Table'!$A$3:$B$196,2,FALSE)</f>
        <v>#N/A</v>
      </c>
      <c r="D14" s="27"/>
    </row>
    <row r="15" spans="1:4" x14ac:dyDescent="0.25">
      <c r="A15" s="26"/>
      <c r="B15" s="28"/>
      <c r="C15" s="8"/>
      <c r="D15" s="27"/>
    </row>
    <row r="16" spans="1:4" x14ac:dyDescent="0.25">
      <c r="A16" s="26"/>
      <c r="B16" s="8" t="s">
        <v>3</v>
      </c>
      <c r="C16" s="29">
        <v>44377</v>
      </c>
      <c r="D16" s="27"/>
    </row>
    <row r="17" spans="1:4" x14ac:dyDescent="0.25">
      <c r="A17" s="26"/>
      <c r="B17" s="8"/>
      <c r="C17" s="8"/>
      <c r="D17" s="27"/>
    </row>
    <row r="18" spans="1:4" x14ac:dyDescent="0.25">
      <c r="A18" s="26"/>
      <c r="B18" s="8" t="s">
        <v>4</v>
      </c>
      <c r="C18" s="29">
        <v>44396</v>
      </c>
      <c r="D18" s="27"/>
    </row>
    <row r="19" spans="1:4" x14ac:dyDescent="0.25">
      <c r="A19" s="26"/>
      <c r="B19" s="8"/>
      <c r="C19" s="8"/>
      <c r="D19" s="27"/>
    </row>
    <row r="20" spans="1:4" ht="13" x14ac:dyDescent="0.3">
      <c r="A20" s="26"/>
      <c r="B20" s="13" t="s">
        <v>7</v>
      </c>
      <c r="C20" s="24"/>
      <c r="D20" s="27"/>
    </row>
    <row r="21" spans="1:4" ht="13" x14ac:dyDescent="0.3">
      <c r="A21" s="26"/>
      <c r="B21" s="13"/>
      <c r="C21" s="24"/>
      <c r="D21" s="27"/>
    </row>
    <row r="22" spans="1:4" ht="13" x14ac:dyDescent="0.3">
      <c r="A22" s="26"/>
      <c r="B22" s="13" t="s">
        <v>303</v>
      </c>
      <c r="C22" s="89"/>
      <c r="D22" s="27"/>
    </row>
    <row r="23" spans="1:4" ht="13.5" thickBot="1" x14ac:dyDescent="0.35">
      <c r="A23" s="26"/>
      <c r="B23" s="13"/>
      <c r="C23" s="8"/>
      <c r="D23" s="27"/>
    </row>
    <row r="24" spans="1:4" ht="13.5" thickBot="1" x14ac:dyDescent="0.35">
      <c r="A24" s="26"/>
      <c r="B24" s="13" t="s">
        <v>304</v>
      </c>
      <c r="C24" s="90"/>
      <c r="D24" s="27"/>
    </row>
    <row r="25" spans="1:4" ht="13" x14ac:dyDescent="0.3">
      <c r="A25" s="26"/>
      <c r="B25" s="13"/>
      <c r="C25" s="48"/>
      <c r="D25" s="27"/>
    </row>
    <row r="26" spans="1:4" ht="13" x14ac:dyDescent="0.3">
      <c r="A26" s="26"/>
      <c r="B26" s="61" t="s">
        <v>253</v>
      </c>
      <c r="C26" s="24"/>
      <c r="D26" s="27"/>
    </row>
    <row r="27" spans="1:4" ht="13.5" thickBot="1" x14ac:dyDescent="0.35">
      <c r="A27" s="26"/>
      <c r="B27" s="61"/>
      <c r="C27" s="24"/>
      <c r="D27" s="27"/>
    </row>
    <row r="28" spans="1:4" ht="13.5" thickBot="1" x14ac:dyDescent="0.35">
      <c r="A28" s="26"/>
      <c r="B28" s="61" t="s">
        <v>305</v>
      </c>
      <c r="C28" s="25"/>
      <c r="D28" s="27"/>
    </row>
    <row r="29" spans="1:4" ht="13.5" thickBot="1" x14ac:dyDescent="0.35">
      <c r="A29" s="26"/>
      <c r="B29" s="61"/>
      <c r="C29" s="24"/>
      <c r="D29" s="27"/>
    </row>
    <row r="30" spans="1:4" ht="13.5" thickBot="1" x14ac:dyDescent="0.35">
      <c r="A30" s="26"/>
      <c r="B30" s="61" t="s">
        <v>306</v>
      </c>
      <c r="C30" s="25"/>
      <c r="D30" s="27"/>
    </row>
    <row r="31" spans="1:4" ht="13" x14ac:dyDescent="0.3">
      <c r="A31" s="26"/>
      <c r="B31" s="39"/>
      <c r="C31" s="24"/>
      <c r="D31" s="27"/>
    </row>
    <row r="32" spans="1:4" ht="13" x14ac:dyDescent="0.3">
      <c r="A32" s="26"/>
      <c r="B32" s="39" t="s">
        <v>254</v>
      </c>
      <c r="C32" s="24"/>
      <c r="D32" s="27"/>
    </row>
    <row r="33" spans="1:4" x14ac:dyDescent="0.25">
      <c r="A33" s="26"/>
      <c r="B33" s="8"/>
      <c r="C33" s="8"/>
      <c r="D33" s="27"/>
    </row>
    <row r="34" spans="1:4" ht="13" x14ac:dyDescent="0.3">
      <c r="A34" s="26"/>
      <c r="B34" s="30" t="s">
        <v>8</v>
      </c>
      <c r="C34" s="2"/>
      <c r="D34" s="27"/>
    </row>
    <row r="35" spans="1:4" ht="13" x14ac:dyDescent="0.3">
      <c r="A35" s="26"/>
      <c r="B35" s="30"/>
      <c r="C35" s="24"/>
      <c r="D35" s="27"/>
    </row>
    <row r="36" spans="1:4" ht="13" x14ac:dyDescent="0.3">
      <c r="A36" s="26"/>
      <c r="B36" s="30" t="s">
        <v>216</v>
      </c>
      <c r="C36" s="2" t="e">
        <f>VLOOKUP(B12,'Look Up Table'!A3:D196,4,FALSE)/12</f>
        <v>#N/A</v>
      </c>
      <c r="D36" s="27"/>
    </row>
    <row r="37" spans="1:4" x14ac:dyDescent="0.25">
      <c r="A37" s="26"/>
      <c r="B37" s="8"/>
      <c r="C37" s="8"/>
      <c r="D37" s="27"/>
    </row>
    <row r="38" spans="1:4" ht="13.5" thickBot="1" x14ac:dyDescent="0.35">
      <c r="A38" s="26"/>
      <c r="B38" s="30" t="s">
        <v>217</v>
      </c>
      <c r="C38" s="3" t="e">
        <f>SUM(C22+C24+C28+C30+C34+C36)</f>
        <v>#N/A</v>
      </c>
      <c r="D38" s="27"/>
    </row>
    <row r="39" spans="1:4" ht="13" thickTop="1" x14ac:dyDescent="0.25">
      <c r="A39" s="26"/>
      <c r="B39" s="8"/>
      <c r="C39" s="8"/>
      <c r="D39" s="27"/>
    </row>
    <row r="40" spans="1:4" ht="13" x14ac:dyDescent="0.3">
      <c r="A40" s="26"/>
      <c r="B40" s="30" t="s">
        <v>218</v>
      </c>
      <c r="C40" s="4" t="e">
        <f>VLOOKUP(B12,'Look Up Table'!$A$3:$C$196,3,FALSE)</f>
        <v>#N/A</v>
      </c>
      <c r="D40" s="27"/>
    </row>
    <row r="41" spans="1:4" ht="13" x14ac:dyDescent="0.3">
      <c r="A41" s="26"/>
      <c r="B41" s="30"/>
      <c r="C41" s="8"/>
      <c r="D41" s="27"/>
    </row>
    <row r="42" spans="1:4" x14ac:dyDescent="0.25">
      <c r="A42" s="26"/>
      <c r="B42" s="8"/>
      <c r="C42" s="8"/>
      <c r="D42" s="27"/>
    </row>
    <row r="43" spans="1:4" ht="13" x14ac:dyDescent="0.3">
      <c r="A43" s="26"/>
      <c r="B43" s="40" t="e">
        <f>IF((C40=0),"PLEASE ENTER CONTRIBUTION PERCENTAGE RATE AT 'F'","")</f>
        <v>#N/A</v>
      </c>
      <c r="D43" s="27"/>
    </row>
    <row r="44" spans="1:4" x14ac:dyDescent="0.25">
      <c r="A44" s="26"/>
      <c r="B44" s="8"/>
      <c r="C44" s="8"/>
      <c r="D44" s="27"/>
    </row>
    <row r="45" spans="1:4" ht="13" x14ac:dyDescent="0.3">
      <c r="A45" s="26"/>
      <c r="B45" s="39" t="s">
        <v>219</v>
      </c>
      <c r="C45" s="5"/>
      <c r="D45" s="27"/>
    </row>
    <row r="46" spans="1:4" ht="13" x14ac:dyDescent="0.3">
      <c r="A46" s="26"/>
      <c r="B46" s="41" t="str">
        <f>IF(OR(C45=0,AND(C45&gt;0&gt;C45,A51&gt;0&gt;A51)),"","PLEASE ENTER REASON FOR ADJUSTMENT")</f>
        <v/>
      </c>
      <c r="C46" s="6"/>
      <c r="D46" s="27"/>
    </row>
    <row r="47" spans="1:4" ht="13" x14ac:dyDescent="0.3">
      <c r="A47" s="26"/>
      <c r="B47" s="13" t="s">
        <v>221</v>
      </c>
      <c r="C47" s="2"/>
      <c r="D47" s="27"/>
    </row>
    <row r="48" spans="1:4" ht="13" x14ac:dyDescent="0.3">
      <c r="A48" s="26"/>
      <c r="B48" s="21" t="str">
        <f>IF(C47=0,"PLEASE ENTER PENSIONABLE PAYROLL FOR THE MONTH","")</f>
        <v>PLEASE ENTER PENSIONABLE PAYROLL FOR THE MONTH</v>
      </c>
      <c r="C48" s="24"/>
      <c r="D48" s="27"/>
    </row>
    <row r="49" spans="1:4" ht="13" x14ac:dyDescent="0.3">
      <c r="A49" s="26"/>
      <c r="B49" s="42"/>
      <c r="C49" s="8"/>
      <c r="D49" s="27"/>
    </row>
    <row r="50" spans="1:4" x14ac:dyDescent="0.25">
      <c r="A50" s="26"/>
      <c r="B50" s="8" t="s">
        <v>9</v>
      </c>
      <c r="C50" s="8"/>
      <c r="D50" s="27"/>
    </row>
    <row r="51" spans="1:4" x14ac:dyDescent="0.25">
      <c r="A51" s="135"/>
      <c r="B51" s="136"/>
      <c r="C51" s="136"/>
      <c r="D51" s="137"/>
    </row>
    <row r="52" spans="1:4" x14ac:dyDescent="0.25">
      <c r="A52" s="138"/>
      <c r="B52" s="139"/>
      <c r="C52" s="139"/>
      <c r="D52" s="140"/>
    </row>
    <row r="53" spans="1:4" x14ac:dyDescent="0.25">
      <c r="A53" s="138"/>
      <c r="B53" s="139"/>
      <c r="C53" s="139"/>
      <c r="D53" s="140"/>
    </row>
    <row r="54" spans="1:4" x14ac:dyDescent="0.25">
      <c r="A54" s="138"/>
      <c r="B54" s="139"/>
      <c r="C54" s="139"/>
      <c r="D54" s="140"/>
    </row>
    <row r="55" spans="1:4" x14ac:dyDescent="0.25">
      <c r="A55" s="138"/>
      <c r="B55" s="139"/>
      <c r="C55" s="139"/>
      <c r="D55" s="140"/>
    </row>
    <row r="56" spans="1:4" x14ac:dyDescent="0.25">
      <c r="A56" s="138"/>
      <c r="B56" s="139"/>
      <c r="C56" s="139"/>
      <c r="D56" s="140"/>
    </row>
    <row r="57" spans="1:4" x14ac:dyDescent="0.25">
      <c r="A57" s="141"/>
      <c r="B57" s="142"/>
      <c r="C57" s="142"/>
      <c r="D57" s="143"/>
    </row>
    <row r="58" spans="1:4" x14ac:dyDescent="0.25">
      <c r="A58" s="26"/>
      <c r="B58" s="8"/>
      <c r="C58" s="8"/>
      <c r="D58" s="27"/>
    </row>
    <row r="59" spans="1:4" ht="13.5" thickBot="1" x14ac:dyDescent="0.35">
      <c r="A59" s="26"/>
      <c r="B59" s="30" t="s">
        <v>224</v>
      </c>
      <c r="C59" s="3" t="e">
        <f>C38+C45</f>
        <v>#N/A</v>
      </c>
      <c r="D59" s="27"/>
    </row>
    <row r="60" spans="1:4" ht="13" thickTop="1" x14ac:dyDescent="0.25">
      <c r="A60" s="26"/>
      <c r="B60" s="8"/>
      <c r="C60" s="8"/>
      <c r="D60" s="27"/>
    </row>
    <row r="61" spans="1:4" ht="13" x14ac:dyDescent="0.3">
      <c r="A61" s="26"/>
      <c r="B61" s="30" t="s">
        <v>222</v>
      </c>
      <c r="C61" s="7"/>
      <c r="D61" s="27"/>
    </row>
    <row r="62" spans="1:4" ht="13" x14ac:dyDescent="0.3">
      <c r="A62" s="26"/>
      <c r="B62" s="30"/>
      <c r="C62" s="8"/>
      <c r="D62" s="27"/>
    </row>
    <row r="63" spans="1:4" x14ac:dyDescent="0.25">
      <c r="A63" s="26"/>
      <c r="B63" s="11"/>
      <c r="C63" s="8"/>
      <c r="D63" s="27"/>
    </row>
    <row r="64" spans="1:4" x14ac:dyDescent="0.25">
      <c r="A64" s="26"/>
      <c r="B64" s="8"/>
      <c r="C64" s="8"/>
      <c r="D64" s="27"/>
    </row>
    <row r="65" spans="1:4" ht="13" x14ac:dyDescent="0.3">
      <c r="A65" s="26"/>
      <c r="B65" s="30" t="s">
        <v>223</v>
      </c>
      <c r="C65" s="9"/>
      <c r="D65" s="27"/>
    </row>
    <row r="66" spans="1:4" x14ac:dyDescent="0.25">
      <c r="A66" s="26"/>
      <c r="B66" s="8"/>
      <c r="C66" s="8"/>
      <c r="D66" s="27"/>
    </row>
    <row r="67" spans="1:4" x14ac:dyDescent="0.25">
      <c r="A67" s="26"/>
      <c r="B67" s="43" t="s">
        <v>5</v>
      </c>
      <c r="C67" s="8"/>
      <c r="D67" s="27"/>
    </row>
    <row r="68" spans="1:4" ht="13" thickBot="1" x14ac:dyDescent="0.3">
      <c r="A68" s="44"/>
      <c r="B68" s="45" t="s">
        <v>11</v>
      </c>
      <c r="C68" s="46"/>
      <c r="D68" s="47"/>
    </row>
    <row r="70" spans="1:4" x14ac:dyDescent="0.25">
      <c r="B70" s="10"/>
    </row>
  </sheetData>
  <sheetProtection algorithmName="SHA-512" hashValue="Cwu2nz3B5MZG7CUsvnqcrDH0BbBbk4XRox8LNOtpZcSEHOQfNw/ji+f3f3gsA9jX1cZzmqFTHSwxfDezki/CwQ==" saltValue="dI9oHBZgh5pIF96x+qBb1w==" spinCount="100000" sheet="1" objects="1" scenarios="1" selectLockedCells="1"/>
  <mergeCells count="3">
    <mergeCell ref="B6:B7"/>
    <mergeCell ref="B12:C12"/>
    <mergeCell ref="A51:D57"/>
  </mergeCells>
  <pageMargins left="0.75" right="0.75" top="1" bottom="1" header="0.5" footer="0.5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70"/>
  <sheetViews>
    <sheetView zoomScaleNormal="100" workbookViewId="0">
      <selection activeCell="C22" sqref="C22"/>
    </sheetView>
  </sheetViews>
  <sheetFormatPr defaultColWidth="9.1796875" defaultRowHeight="12.5" x14ac:dyDescent="0.25"/>
  <cols>
    <col min="1" max="1" width="9.1796875" style="52"/>
    <col min="2" max="2" width="77.81640625" style="52" bestFit="1" customWidth="1"/>
    <col min="3" max="3" width="16.7265625" style="52" bestFit="1" customWidth="1"/>
    <col min="4" max="16384" width="9.1796875" style="52"/>
  </cols>
  <sheetData>
    <row r="1" spans="1:4" x14ac:dyDescent="0.25">
      <c r="A1" s="49"/>
      <c r="B1" s="50"/>
      <c r="C1" s="50"/>
      <c r="D1" s="51"/>
    </row>
    <row r="2" spans="1:4" ht="13" x14ac:dyDescent="0.3">
      <c r="A2" s="53"/>
      <c r="B2" s="54" t="s">
        <v>0</v>
      </c>
      <c r="C2" s="55"/>
      <c r="D2" s="56"/>
    </row>
    <row r="3" spans="1:4" ht="13" x14ac:dyDescent="0.3">
      <c r="A3" s="53"/>
      <c r="B3" s="54" t="s">
        <v>1</v>
      </c>
      <c r="C3" s="55"/>
      <c r="D3" s="56"/>
    </row>
    <row r="4" spans="1:4" ht="13" x14ac:dyDescent="0.3">
      <c r="A4" s="53"/>
      <c r="B4" s="54" t="s">
        <v>2</v>
      </c>
      <c r="C4" s="55"/>
      <c r="D4" s="56"/>
    </row>
    <row r="5" spans="1:4" ht="13" x14ac:dyDescent="0.3">
      <c r="A5" s="53"/>
      <c r="B5" s="54"/>
      <c r="C5" s="55"/>
      <c r="D5" s="56"/>
    </row>
    <row r="6" spans="1:4" x14ac:dyDescent="0.25">
      <c r="A6" s="53"/>
      <c r="B6" s="108" t="s">
        <v>10</v>
      </c>
      <c r="C6" s="55"/>
      <c r="D6" s="56"/>
    </row>
    <row r="7" spans="1:4" x14ac:dyDescent="0.25">
      <c r="A7" s="53"/>
      <c r="B7" s="109"/>
      <c r="C7" s="55"/>
      <c r="D7" s="56"/>
    </row>
    <row r="8" spans="1:4" ht="13" x14ac:dyDescent="0.3">
      <c r="A8" s="53"/>
      <c r="B8" s="96" t="s">
        <v>346</v>
      </c>
      <c r="C8" s="55"/>
      <c r="D8" s="56"/>
    </row>
    <row r="9" spans="1:4" ht="13" x14ac:dyDescent="0.3">
      <c r="A9" s="53"/>
      <c r="B9" s="22" t="e">
        <f>IF(OR(B43="PLEASE ENTER CONTRIBUTION RATE",B46="PLEASE ENTER REASON FOR ADJUSTMENT BELOW",B48="PLEASE ENTER PENSIONABLE PAYROLL FOR THE MONTH",B49="EMPLOYER CONTRIBUTIONS DOES NOT EQUAL PENSION PAYROLL x EMPLOYER CONTRIBUTION RATE"),"**DO NOT RETURN FORM UNTIL IT HAS BEEN COMPLETED**","")</f>
        <v>#N/A</v>
      </c>
      <c r="C9" s="55"/>
      <c r="D9" s="56"/>
    </row>
    <row r="10" spans="1:4" x14ac:dyDescent="0.25">
      <c r="A10" s="53"/>
      <c r="B10" s="58"/>
      <c r="C10" s="55"/>
      <c r="D10" s="56"/>
    </row>
    <row r="11" spans="1:4" ht="13" x14ac:dyDescent="0.3">
      <c r="A11" s="53"/>
      <c r="B11" s="23" t="s">
        <v>6</v>
      </c>
      <c r="C11" s="59"/>
      <c r="D11" s="56"/>
    </row>
    <row r="12" spans="1:4" x14ac:dyDescent="0.25">
      <c r="A12" s="53"/>
      <c r="B12" s="121">
        <f>April!B12</f>
        <v>0</v>
      </c>
      <c r="C12" s="122"/>
      <c r="D12" s="56"/>
    </row>
    <row r="13" spans="1:4" x14ac:dyDescent="0.25">
      <c r="A13" s="53"/>
      <c r="B13" s="59"/>
      <c r="C13" s="59"/>
      <c r="D13" s="56"/>
    </row>
    <row r="14" spans="1:4" ht="13" x14ac:dyDescent="0.3">
      <c r="A14" s="53"/>
      <c r="B14" s="23" t="s">
        <v>225</v>
      </c>
      <c r="C14" s="70" t="e">
        <f>VLOOKUP(B12,'Look Up Table'!$A$3:$B$196,2,FALSE)</f>
        <v>#N/A</v>
      </c>
      <c r="D14" s="56"/>
    </row>
    <row r="15" spans="1:4" x14ac:dyDescent="0.25">
      <c r="A15" s="53"/>
      <c r="B15" s="57"/>
      <c r="C15" s="55"/>
      <c r="D15" s="56"/>
    </row>
    <row r="16" spans="1:4" x14ac:dyDescent="0.25">
      <c r="A16" s="53"/>
      <c r="B16" s="55" t="s">
        <v>3</v>
      </c>
      <c r="C16" s="60">
        <v>44408</v>
      </c>
      <c r="D16" s="56"/>
    </row>
    <row r="17" spans="1:4" x14ac:dyDescent="0.25">
      <c r="A17" s="53"/>
      <c r="B17" s="55"/>
      <c r="C17" s="55"/>
      <c r="D17" s="56"/>
    </row>
    <row r="18" spans="1:4" x14ac:dyDescent="0.25">
      <c r="A18" s="53"/>
      <c r="B18" s="55" t="s">
        <v>4</v>
      </c>
      <c r="C18" s="60">
        <v>44427</v>
      </c>
      <c r="D18" s="56"/>
    </row>
    <row r="19" spans="1:4" x14ac:dyDescent="0.25">
      <c r="A19" s="53"/>
      <c r="B19" s="55"/>
      <c r="C19" s="55"/>
      <c r="D19" s="56"/>
    </row>
    <row r="20" spans="1:4" ht="13" x14ac:dyDescent="0.3">
      <c r="A20" s="53"/>
      <c r="B20" s="13" t="s">
        <v>7</v>
      </c>
      <c r="C20" s="31"/>
      <c r="D20" s="56"/>
    </row>
    <row r="21" spans="1:4" ht="13" x14ac:dyDescent="0.3">
      <c r="A21" s="53"/>
      <c r="B21" s="13"/>
      <c r="C21" s="31"/>
      <c r="D21" s="56"/>
    </row>
    <row r="22" spans="1:4" ht="13" x14ac:dyDescent="0.3">
      <c r="A22" s="53"/>
      <c r="B22" s="13" t="s">
        <v>303</v>
      </c>
      <c r="C22" s="91"/>
      <c r="D22" s="56"/>
    </row>
    <row r="23" spans="1:4" ht="13.5" thickBot="1" x14ac:dyDescent="0.35">
      <c r="A23" s="53"/>
      <c r="B23" s="13"/>
      <c r="C23" s="55"/>
      <c r="D23" s="56"/>
    </row>
    <row r="24" spans="1:4" ht="13.5" thickBot="1" x14ac:dyDescent="0.35">
      <c r="A24" s="53"/>
      <c r="B24" s="13" t="s">
        <v>304</v>
      </c>
      <c r="C24" s="71"/>
      <c r="D24" s="56"/>
    </row>
    <row r="25" spans="1:4" ht="13" x14ac:dyDescent="0.3">
      <c r="A25" s="53"/>
      <c r="B25" s="13"/>
      <c r="C25" s="31"/>
      <c r="D25" s="56"/>
    </row>
    <row r="26" spans="1:4" ht="13" x14ac:dyDescent="0.3">
      <c r="A26" s="53"/>
      <c r="B26" s="61" t="s">
        <v>253</v>
      </c>
      <c r="C26" s="31"/>
      <c r="D26" s="56"/>
    </row>
    <row r="27" spans="1:4" ht="13.5" thickBot="1" x14ac:dyDescent="0.35">
      <c r="A27" s="53"/>
      <c r="B27" s="61"/>
      <c r="C27" s="31"/>
      <c r="D27" s="56"/>
    </row>
    <row r="28" spans="1:4" ht="13.5" thickBot="1" x14ac:dyDescent="0.35">
      <c r="A28" s="53"/>
      <c r="B28" s="61" t="s">
        <v>305</v>
      </c>
      <c r="C28" s="71"/>
      <c r="D28" s="56"/>
    </row>
    <row r="29" spans="1:4" ht="13.5" thickBot="1" x14ac:dyDescent="0.35">
      <c r="A29" s="53"/>
      <c r="B29" s="61"/>
      <c r="C29" s="31"/>
      <c r="D29" s="56"/>
    </row>
    <row r="30" spans="1:4" ht="13.5" thickBot="1" x14ac:dyDescent="0.35">
      <c r="A30" s="53"/>
      <c r="B30" s="61" t="s">
        <v>306</v>
      </c>
      <c r="C30" s="71"/>
      <c r="D30" s="56"/>
    </row>
    <row r="31" spans="1:4" ht="13" x14ac:dyDescent="0.3">
      <c r="A31" s="53"/>
      <c r="B31" s="61"/>
      <c r="C31" s="31"/>
      <c r="D31" s="56"/>
    </row>
    <row r="32" spans="1:4" ht="13" x14ac:dyDescent="0.3">
      <c r="A32" s="53"/>
      <c r="B32" s="61" t="s">
        <v>254</v>
      </c>
      <c r="C32" s="31"/>
      <c r="D32" s="56"/>
    </row>
    <row r="33" spans="1:4" x14ac:dyDescent="0.25">
      <c r="A33" s="53"/>
      <c r="B33" s="55"/>
      <c r="C33" s="55"/>
      <c r="D33" s="56"/>
    </row>
    <row r="34" spans="1:4" ht="13" x14ac:dyDescent="0.3">
      <c r="A34" s="53"/>
      <c r="B34" s="13" t="s">
        <v>8</v>
      </c>
      <c r="C34" s="72"/>
      <c r="D34" s="56"/>
    </row>
    <row r="35" spans="1:4" ht="13" x14ac:dyDescent="0.3">
      <c r="A35" s="53"/>
      <c r="B35" s="13"/>
      <c r="C35" s="31"/>
      <c r="D35" s="56"/>
    </row>
    <row r="36" spans="1:4" ht="13" x14ac:dyDescent="0.3">
      <c r="A36" s="53"/>
      <c r="B36" s="13" t="s">
        <v>216</v>
      </c>
      <c r="C36" s="72" t="e">
        <f>VLOOKUP(B12,'Look Up Table'!A3:D196,4,FALSE)/12</f>
        <v>#N/A</v>
      </c>
      <c r="D36" s="56"/>
    </row>
    <row r="37" spans="1:4" x14ac:dyDescent="0.25">
      <c r="A37" s="53"/>
      <c r="B37" s="55"/>
      <c r="C37" s="55"/>
      <c r="D37" s="56"/>
    </row>
    <row r="38" spans="1:4" ht="13.5" thickBot="1" x14ac:dyDescent="0.35">
      <c r="A38" s="53"/>
      <c r="B38" s="13" t="s">
        <v>217</v>
      </c>
      <c r="C38" s="3" t="e">
        <f>SUM(C22+C24+C28+C30+C34+C36)</f>
        <v>#N/A</v>
      </c>
      <c r="D38" s="56"/>
    </row>
    <row r="39" spans="1:4" ht="13" thickTop="1" x14ac:dyDescent="0.25">
      <c r="A39" s="53"/>
      <c r="B39" s="55"/>
      <c r="C39" s="55"/>
      <c r="D39" s="56"/>
    </row>
    <row r="40" spans="1:4" ht="13" x14ac:dyDescent="0.3">
      <c r="A40" s="53"/>
      <c r="B40" s="13" t="s">
        <v>218</v>
      </c>
      <c r="C40" s="73" t="e">
        <f>VLOOKUP(B12,'Look Up Table'!$A$3:$C$196,3,FALSE)</f>
        <v>#N/A</v>
      </c>
      <c r="D40" s="56"/>
    </row>
    <row r="41" spans="1:4" ht="13" x14ac:dyDescent="0.3">
      <c r="A41" s="53"/>
      <c r="B41" s="13"/>
      <c r="C41" s="55"/>
      <c r="D41" s="56"/>
    </row>
    <row r="42" spans="1:4" x14ac:dyDescent="0.25">
      <c r="A42" s="53"/>
      <c r="B42" s="55"/>
      <c r="C42" s="55"/>
      <c r="D42" s="56"/>
    </row>
    <row r="43" spans="1:4" ht="13" x14ac:dyDescent="0.3">
      <c r="A43" s="53"/>
      <c r="B43" s="62" t="e">
        <f>IF((C40=0),"PLEASE ENTER CONTRIBUTION PERCENTAGE RATE AT 'F'","")</f>
        <v>#N/A</v>
      </c>
      <c r="D43" s="56"/>
    </row>
    <row r="44" spans="1:4" x14ac:dyDescent="0.25">
      <c r="A44" s="53"/>
      <c r="B44" s="55"/>
      <c r="C44" s="55"/>
      <c r="D44" s="56"/>
    </row>
    <row r="45" spans="1:4" ht="13" x14ac:dyDescent="0.3">
      <c r="A45" s="53"/>
      <c r="B45" s="61" t="s">
        <v>219</v>
      </c>
      <c r="C45" s="74"/>
      <c r="D45" s="56"/>
    </row>
    <row r="46" spans="1:4" ht="13" x14ac:dyDescent="0.3">
      <c r="A46" s="53"/>
      <c r="B46" s="63" t="str">
        <f>IF(OR(C45=0,AND(C45&gt;0&gt;C45,A51&gt;0&gt;A51)),"","PLEASE ENTER REASON FOR ADJUSTMENT")</f>
        <v/>
      </c>
      <c r="C46" s="64"/>
      <c r="D46" s="56"/>
    </row>
    <row r="47" spans="1:4" ht="13" x14ac:dyDescent="0.3">
      <c r="A47" s="53"/>
      <c r="B47" s="13" t="s">
        <v>221</v>
      </c>
      <c r="C47" s="72"/>
      <c r="D47" s="56"/>
    </row>
    <row r="48" spans="1:4" ht="13" x14ac:dyDescent="0.3">
      <c r="A48" s="53"/>
      <c r="B48" s="21" t="str">
        <f>IF(C47=0,"PLEASE ENTER PENSIONABLE PAYROLL FOR THE MONTH","")</f>
        <v>PLEASE ENTER PENSIONABLE PAYROLL FOR THE MONTH</v>
      </c>
      <c r="C48" s="31"/>
      <c r="D48" s="56"/>
    </row>
    <row r="49" spans="1:4" ht="13" x14ac:dyDescent="0.3">
      <c r="A49" s="53"/>
      <c r="B49" s="21"/>
      <c r="C49" s="55"/>
      <c r="D49" s="56"/>
    </row>
    <row r="50" spans="1:4" x14ac:dyDescent="0.25">
      <c r="A50" s="53"/>
      <c r="B50" s="55" t="s">
        <v>9</v>
      </c>
      <c r="C50" s="55"/>
      <c r="D50" s="56"/>
    </row>
    <row r="51" spans="1:4" x14ac:dyDescent="0.25">
      <c r="A51" s="112"/>
      <c r="B51" s="144"/>
      <c r="C51" s="144"/>
      <c r="D51" s="145"/>
    </row>
    <row r="52" spans="1:4" x14ac:dyDescent="0.25">
      <c r="A52" s="146"/>
      <c r="B52" s="147"/>
      <c r="C52" s="147"/>
      <c r="D52" s="148"/>
    </row>
    <row r="53" spans="1:4" x14ac:dyDescent="0.25">
      <c r="A53" s="146"/>
      <c r="B53" s="147"/>
      <c r="C53" s="147"/>
      <c r="D53" s="148"/>
    </row>
    <row r="54" spans="1:4" x14ac:dyDescent="0.25">
      <c r="A54" s="146"/>
      <c r="B54" s="147"/>
      <c r="C54" s="147"/>
      <c r="D54" s="148"/>
    </row>
    <row r="55" spans="1:4" x14ac:dyDescent="0.25">
      <c r="A55" s="146"/>
      <c r="B55" s="147"/>
      <c r="C55" s="147"/>
      <c r="D55" s="148"/>
    </row>
    <row r="56" spans="1:4" x14ac:dyDescent="0.25">
      <c r="A56" s="146"/>
      <c r="B56" s="147"/>
      <c r="C56" s="147"/>
      <c r="D56" s="148"/>
    </row>
    <row r="57" spans="1:4" x14ac:dyDescent="0.25">
      <c r="A57" s="149"/>
      <c r="B57" s="150"/>
      <c r="C57" s="150"/>
      <c r="D57" s="151"/>
    </row>
    <row r="58" spans="1:4" x14ac:dyDescent="0.25">
      <c r="A58" s="53"/>
      <c r="B58" s="55"/>
      <c r="C58" s="55"/>
      <c r="D58" s="56"/>
    </row>
    <row r="59" spans="1:4" ht="13.5" thickBot="1" x14ac:dyDescent="0.35">
      <c r="A59" s="53"/>
      <c r="B59" s="13" t="s">
        <v>224</v>
      </c>
      <c r="C59" s="3" t="e">
        <f>C38+C45</f>
        <v>#N/A</v>
      </c>
      <c r="D59" s="56"/>
    </row>
    <row r="60" spans="1:4" ht="13" thickTop="1" x14ac:dyDescent="0.25">
      <c r="A60" s="53"/>
      <c r="B60" s="55"/>
      <c r="C60" s="55"/>
      <c r="D60" s="56"/>
    </row>
    <row r="61" spans="1:4" ht="13" x14ac:dyDescent="0.3">
      <c r="A61" s="53"/>
      <c r="B61" s="13" t="s">
        <v>222</v>
      </c>
      <c r="C61" s="75"/>
      <c r="D61" s="56"/>
    </row>
    <row r="62" spans="1:4" ht="13" x14ac:dyDescent="0.3">
      <c r="A62" s="53"/>
      <c r="B62" s="13"/>
      <c r="C62" s="55"/>
      <c r="D62" s="56"/>
    </row>
    <row r="63" spans="1:4" x14ac:dyDescent="0.25">
      <c r="A63" s="53"/>
      <c r="B63" s="11"/>
      <c r="C63" s="55"/>
      <c r="D63" s="56"/>
    </row>
    <row r="64" spans="1:4" x14ac:dyDescent="0.25">
      <c r="A64" s="53"/>
      <c r="B64" s="55"/>
      <c r="C64" s="55"/>
      <c r="D64" s="56"/>
    </row>
    <row r="65" spans="1:4" ht="13" x14ac:dyDescent="0.3">
      <c r="A65" s="53"/>
      <c r="B65" s="13" t="s">
        <v>223</v>
      </c>
      <c r="C65" s="76"/>
      <c r="D65" s="56"/>
    </row>
    <row r="66" spans="1:4" x14ac:dyDescent="0.25">
      <c r="A66" s="53"/>
      <c r="B66" s="55"/>
      <c r="C66" s="55"/>
      <c r="D66" s="56"/>
    </row>
    <row r="67" spans="1:4" x14ac:dyDescent="0.25">
      <c r="A67" s="53"/>
      <c r="B67" s="65" t="s">
        <v>5</v>
      </c>
      <c r="C67" s="55"/>
      <c r="D67" s="56"/>
    </row>
    <row r="68" spans="1:4" ht="13" thickBot="1" x14ac:dyDescent="0.3">
      <c r="A68" s="66"/>
      <c r="B68" s="67" t="s">
        <v>11</v>
      </c>
      <c r="C68" s="68"/>
      <c r="D68" s="69"/>
    </row>
    <row r="70" spans="1:4" x14ac:dyDescent="0.25">
      <c r="B70" s="10"/>
    </row>
  </sheetData>
  <sheetProtection algorithmName="SHA-512" hashValue="bLQpgn0VLCPjdoCl9bbVxL09tRItTS4F4/b5+8dOol3afv9X4U3HyxxVvwRdsQVKRBSONBq3skYbNFVU/mTjXw==" saltValue="Y+DNCIn61T22iXrFHJJN5Q==" spinCount="100000" sheet="1" objects="1" scenarios="1" selectLockedCells="1"/>
  <mergeCells count="3">
    <mergeCell ref="B6:B7"/>
    <mergeCell ref="B12:C12"/>
    <mergeCell ref="A51:D57"/>
  </mergeCells>
  <pageMargins left="0.75" right="0.75" top="1" bottom="1" header="0.5" footer="0.5"/>
  <pageSetup paperSize="9" scale="8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70"/>
  <sheetViews>
    <sheetView zoomScaleNormal="100" workbookViewId="0">
      <selection activeCell="C22" sqref="C22"/>
    </sheetView>
  </sheetViews>
  <sheetFormatPr defaultColWidth="9.1796875" defaultRowHeight="12.5" x14ac:dyDescent="0.25"/>
  <cols>
    <col min="1" max="1" width="9.1796875" style="52"/>
    <col min="2" max="2" width="77.81640625" style="52" bestFit="1" customWidth="1"/>
    <col min="3" max="3" width="16.7265625" style="52" bestFit="1" customWidth="1"/>
    <col min="4" max="16384" width="9.1796875" style="52"/>
  </cols>
  <sheetData>
    <row r="1" spans="1:4" x14ac:dyDescent="0.25">
      <c r="A1" s="49"/>
      <c r="B1" s="50"/>
      <c r="C1" s="50"/>
      <c r="D1" s="51"/>
    </row>
    <row r="2" spans="1:4" ht="13" x14ac:dyDescent="0.3">
      <c r="A2" s="53"/>
      <c r="B2" s="54" t="s">
        <v>0</v>
      </c>
      <c r="C2" s="55"/>
      <c r="D2" s="56"/>
    </row>
    <row r="3" spans="1:4" ht="13" x14ac:dyDescent="0.3">
      <c r="A3" s="53"/>
      <c r="B3" s="54" t="s">
        <v>1</v>
      </c>
      <c r="C3" s="55"/>
      <c r="D3" s="56"/>
    </row>
    <row r="4" spans="1:4" ht="13" x14ac:dyDescent="0.3">
      <c r="A4" s="53"/>
      <c r="B4" s="54" t="s">
        <v>2</v>
      </c>
      <c r="C4" s="55"/>
      <c r="D4" s="56"/>
    </row>
    <row r="5" spans="1:4" ht="13" x14ac:dyDescent="0.3">
      <c r="A5" s="53"/>
      <c r="B5" s="54"/>
      <c r="C5" s="55"/>
      <c r="D5" s="56"/>
    </row>
    <row r="6" spans="1:4" x14ac:dyDescent="0.25">
      <c r="A6" s="53"/>
      <c r="B6" s="108" t="s">
        <v>10</v>
      </c>
      <c r="C6" s="55"/>
      <c r="D6" s="56"/>
    </row>
    <row r="7" spans="1:4" x14ac:dyDescent="0.25">
      <c r="A7" s="53"/>
      <c r="B7" s="109"/>
      <c r="C7" s="55"/>
      <c r="D7" s="56"/>
    </row>
    <row r="8" spans="1:4" ht="13" x14ac:dyDescent="0.3">
      <c r="A8" s="53"/>
      <c r="B8" s="96" t="s">
        <v>346</v>
      </c>
      <c r="C8" s="55"/>
      <c r="D8" s="56"/>
    </row>
    <row r="9" spans="1:4" ht="13" x14ac:dyDescent="0.3">
      <c r="A9" s="53"/>
      <c r="B9" s="22" t="e">
        <f>IF(OR(B43="PLEASE ENTER CONTRIBUTION RATE",B46="PLEASE ENTER REASON FOR ADJUSTMENT BELOW",B48="PLEASE ENTER PENSIONABLE PAYROLL FOR THE MONTH",B49="EMPLOYER CONTRIBUTIONS DOES NOT EQUAL PENSION PAYROLL x EMPLOYER CONTRIBUTION RATE"),"**DO NOT RETURN FORM UNTIL IT HAS BEEN COMPLETED**","")</f>
        <v>#N/A</v>
      </c>
      <c r="C9" s="55"/>
      <c r="D9" s="56"/>
    </row>
    <row r="10" spans="1:4" x14ac:dyDescent="0.25">
      <c r="A10" s="53"/>
      <c r="B10" s="58"/>
      <c r="C10" s="55"/>
      <c r="D10" s="56"/>
    </row>
    <row r="11" spans="1:4" ht="13" x14ac:dyDescent="0.3">
      <c r="A11" s="53"/>
      <c r="B11" s="23" t="s">
        <v>6</v>
      </c>
      <c r="C11" s="59"/>
      <c r="D11" s="56"/>
    </row>
    <row r="12" spans="1:4" x14ac:dyDescent="0.25">
      <c r="A12" s="53"/>
      <c r="B12" s="121">
        <f>April!B12</f>
        <v>0</v>
      </c>
      <c r="C12" s="122"/>
      <c r="D12" s="56"/>
    </row>
    <row r="13" spans="1:4" x14ac:dyDescent="0.25">
      <c r="A13" s="53"/>
      <c r="B13" s="59"/>
      <c r="C13" s="59"/>
      <c r="D13" s="56"/>
    </row>
    <row r="14" spans="1:4" ht="13" x14ac:dyDescent="0.3">
      <c r="A14" s="53"/>
      <c r="B14" s="23" t="s">
        <v>225</v>
      </c>
      <c r="C14" s="70" t="e">
        <f>VLOOKUP(B12,'Look Up Table'!$A$3:$B$196,2,FALSE)</f>
        <v>#N/A</v>
      </c>
      <c r="D14" s="56"/>
    </row>
    <row r="15" spans="1:4" x14ac:dyDescent="0.25">
      <c r="A15" s="53"/>
      <c r="B15" s="57"/>
      <c r="C15" s="55"/>
      <c r="D15" s="56"/>
    </row>
    <row r="16" spans="1:4" x14ac:dyDescent="0.25">
      <c r="A16" s="53"/>
      <c r="B16" s="55" t="s">
        <v>3</v>
      </c>
      <c r="C16" s="60">
        <v>44439</v>
      </c>
      <c r="D16" s="56"/>
    </row>
    <row r="17" spans="1:4" x14ac:dyDescent="0.25">
      <c r="A17" s="53"/>
      <c r="B17" s="55"/>
      <c r="C17" s="55"/>
      <c r="D17" s="56"/>
    </row>
    <row r="18" spans="1:4" x14ac:dyDescent="0.25">
      <c r="A18" s="53"/>
      <c r="B18" s="55" t="s">
        <v>4</v>
      </c>
      <c r="C18" s="60">
        <v>44458</v>
      </c>
      <c r="D18" s="56"/>
    </row>
    <row r="19" spans="1:4" x14ac:dyDescent="0.25">
      <c r="A19" s="53"/>
      <c r="B19" s="55"/>
      <c r="C19" s="55"/>
      <c r="D19" s="56"/>
    </row>
    <row r="20" spans="1:4" ht="13" x14ac:dyDescent="0.3">
      <c r="A20" s="53"/>
      <c r="B20" s="13" t="s">
        <v>7</v>
      </c>
      <c r="C20" s="31"/>
      <c r="D20" s="56"/>
    </row>
    <row r="21" spans="1:4" ht="13" x14ac:dyDescent="0.3">
      <c r="A21" s="53"/>
      <c r="B21" s="13"/>
      <c r="C21" s="31"/>
      <c r="D21" s="56"/>
    </row>
    <row r="22" spans="1:4" ht="13" x14ac:dyDescent="0.3">
      <c r="A22" s="53"/>
      <c r="B22" s="13" t="s">
        <v>303</v>
      </c>
      <c r="C22" s="91"/>
      <c r="D22" s="56"/>
    </row>
    <row r="23" spans="1:4" ht="13.5" thickBot="1" x14ac:dyDescent="0.35">
      <c r="A23" s="53"/>
      <c r="B23" s="13"/>
      <c r="C23" s="55"/>
      <c r="D23" s="56"/>
    </row>
    <row r="24" spans="1:4" ht="13.5" thickBot="1" x14ac:dyDescent="0.35">
      <c r="A24" s="53"/>
      <c r="B24" s="13" t="s">
        <v>304</v>
      </c>
      <c r="C24" s="71"/>
      <c r="D24" s="56"/>
    </row>
    <row r="25" spans="1:4" ht="13" x14ac:dyDescent="0.3">
      <c r="A25" s="53"/>
      <c r="B25" s="13"/>
      <c r="C25" s="55"/>
      <c r="D25" s="56"/>
    </row>
    <row r="26" spans="1:4" ht="13" x14ac:dyDescent="0.3">
      <c r="A26" s="53"/>
      <c r="B26" s="61" t="s">
        <v>253</v>
      </c>
      <c r="C26" s="31"/>
      <c r="D26" s="56"/>
    </row>
    <row r="27" spans="1:4" ht="13.5" thickBot="1" x14ac:dyDescent="0.35">
      <c r="A27" s="53"/>
      <c r="B27" s="61"/>
      <c r="C27" s="31"/>
      <c r="D27" s="56"/>
    </row>
    <row r="28" spans="1:4" ht="13.5" thickBot="1" x14ac:dyDescent="0.35">
      <c r="A28" s="53"/>
      <c r="B28" s="61" t="s">
        <v>305</v>
      </c>
      <c r="C28" s="71"/>
      <c r="D28" s="56"/>
    </row>
    <row r="29" spans="1:4" ht="13.5" thickBot="1" x14ac:dyDescent="0.35">
      <c r="A29" s="53"/>
      <c r="B29" s="61"/>
      <c r="C29" s="31"/>
      <c r="D29" s="56"/>
    </row>
    <row r="30" spans="1:4" ht="13.5" thickBot="1" x14ac:dyDescent="0.35">
      <c r="A30" s="53"/>
      <c r="B30" s="61" t="s">
        <v>306</v>
      </c>
      <c r="C30" s="71"/>
      <c r="D30" s="56"/>
    </row>
    <row r="31" spans="1:4" ht="13" x14ac:dyDescent="0.3">
      <c r="A31" s="53"/>
      <c r="B31" s="61"/>
      <c r="C31" s="31"/>
      <c r="D31" s="56"/>
    </row>
    <row r="32" spans="1:4" ht="13" x14ac:dyDescent="0.3">
      <c r="A32" s="53"/>
      <c r="B32" s="61" t="s">
        <v>254</v>
      </c>
      <c r="C32" s="31"/>
      <c r="D32" s="56"/>
    </row>
    <row r="33" spans="1:4" x14ac:dyDescent="0.25">
      <c r="A33" s="53"/>
      <c r="B33" s="55"/>
      <c r="C33" s="55"/>
      <c r="D33" s="56"/>
    </row>
    <row r="34" spans="1:4" ht="13" x14ac:dyDescent="0.3">
      <c r="A34" s="53"/>
      <c r="B34" s="13" t="s">
        <v>8</v>
      </c>
      <c r="C34" s="72"/>
      <c r="D34" s="56"/>
    </row>
    <row r="35" spans="1:4" ht="13" x14ac:dyDescent="0.3">
      <c r="A35" s="53"/>
      <c r="B35" s="13"/>
      <c r="C35" s="31"/>
      <c r="D35" s="56"/>
    </row>
    <row r="36" spans="1:4" ht="13" x14ac:dyDescent="0.3">
      <c r="A36" s="53"/>
      <c r="B36" s="13" t="s">
        <v>216</v>
      </c>
      <c r="C36" s="72" t="e">
        <f>VLOOKUP(B12,'Look Up Table'!A3:D196,4,FALSE)/12</f>
        <v>#N/A</v>
      </c>
      <c r="D36" s="56"/>
    </row>
    <row r="37" spans="1:4" x14ac:dyDescent="0.25">
      <c r="A37" s="53"/>
      <c r="B37" s="55"/>
      <c r="C37" s="55"/>
      <c r="D37" s="56"/>
    </row>
    <row r="38" spans="1:4" ht="13.5" thickBot="1" x14ac:dyDescent="0.35">
      <c r="A38" s="53"/>
      <c r="B38" s="13" t="s">
        <v>217</v>
      </c>
      <c r="C38" s="3" t="e">
        <f>SUM(C22+C24+C28+C30+C34+C36)</f>
        <v>#N/A</v>
      </c>
      <c r="D38" s="56"/>
    </row>
    <row r="39" spans="1:4" ht="13" thickTop="1" x14ac:dyDescent="0.25">
      <c r="A39" s="53"/>
      <c r="B39" s="55"/>
      <c r="C39" s="55"/>
      <c r="D39" s="56"/>
    </row>
    <row r="40" spans="1:4" ht="13" x14ac:dyDescent="0.3">
      <c r="A40" s="53"/>
      <c r="B40" s="13" t="s">
        <v>218</v>
      </c>
      <c r="C40" s="73" t="e">
        <f>VLOOKUP(B12,'Look Up Table'!$A$3:$C$196,3,FALSE)</f>
        <v>#N/A</v>
      </c>
      <c r="D40" s="56"/>
    </row>
    <row r="41" spans="1:4" ht="13" x14ac:dyDescent="0.3">
      <c r="A41" s="53"/>
      <c r="B41" s="13"/>
      <c r="C41" s="55"/>
      <c r="D41" s="56"/>
    </row>
    <row r="42" spans="1:4" x14ac:dyDescent="0.25">
      <c r="A42" s="53"/>
      <c r="B42" s="55"/>
      <c r="C42" s="55"/>
      <c r="D42" s="56"/>
    </row>
    <row r="43" spans="1:4" ht="13" x14ac:dyDescent="0.3">
      <c r="A43" s="53"/>
      <c r="B43" s="62" t="e">
        <f>IF((C40=0),"PLEASE ENTER CONTRIBUTION PERCENTAGE RATE AT 'F'","")</f>
        <v>#N/A</v>
      </c>
      <c r="D43" s="56"/>
    </row>
    <row r="44" spans="1:4" x14ac:dyDescent="0.25">
      <c r="A44" s="53"/>
      <c r="B44" s="55"/>
      <c r="C44" s="55"/>
      <c r="D44" s="56"/>
    </row>
    <row r="45" spans="1:4" ht="13" x14ac:dyDescent="0.3">
      <c r="A45" s="53"/>
      <c r="B45" s="61" t="s">
        <v>219</v>
      </c>
      <c r="C45" s="74"/>
      <c r="D45" s="56"/>
    </row>
    <row r="46" spans="1:4" ht="13" x14ac:dyDescent="0.3">
      <c r="A46" s="53"/>
      <c r="B46" s="63" t="str">
        <f>IF(OR(C45=0,AND(C45&gt;0&gt;C45,A51&gt;0&gt;A51)),"","PLEASE ENTER REASON FOR ADJUSTMENT")</f>
        <v/>
      </c>
      <c r="C46" s="64"/>
      <c r="D46" s="56"/>
    </row>
    <row r="47" spans="1:4" ht="13" x14ac:dyDescent="0.3">
      <c r="A47" s="53"/>
      <c r="B47" s="13" t="s">
        <v>221</v>
      </c>
      <c r="C47" s="72"/>
      <c r="D47" s="56"/>
    </row>
    <row r="48" spans="1:4" ht="13" x14ac:dyDescent="0.3">
      <c r="A48" s="53"/>
      <c r="B48" s="21" t="str">
        <f>IF(C47=0,"PLEASE ENTER PENSIONABLE PAYROLL FOR THE MONTH","")</f>
        <v>PLEASE ENTER PENSIONABLE PAYROLL FOR THE MONTH</v>
      </c>
      <c r="C48" s="31"/>
      <c r="D48" s="56"/>
    </row>
    <row r="49" spans="1:4" ht="13" x14ac:dyDescent="0.3">
      <c r="A49" s="53"/>
      <c r="B49" s="21"/>
      <c r="C49" s="55"/>
      <c r="D49" s="56"/>
    </row>
    <row r="50" spans="1:4" x14ac:dyDescent="0.25">
      <c r="A50" s="53"/>
      <c r="B50" s="55" t="s">
        <v>9</v>
      </c>
      <c r="C50" s="55"/>
      <c r="D50" s="56"/>
    </row>
    <row r="51" spans="1:4" x14ac:dyDescent="0.25">
      <c r="A51" s="112"/>
      <c r="B51" s="144"/>
      <c r="C51" s="144"/>
      <c r="D51" s="145"/>
    </row>
    <row r="52" spans="1:4" x14ac:dyDescent="0.25">
      <c r="A52" s="146"/>
      <c r="B52" s="147"/>
      <c r="C52" s="147"/>
      <c r="D52" s="148"/>
    </row>
    <row r="53" spans="1:4" x14ac:dyDescent="0.25">
      <c r="A53" s="146"/>
      <c r="B53" s="147"/>
      <c r="C53" s="147"/>
      <c r="D53" s="148"/>
    </row>
    <row r="54" spans="1:4" x14ac:dyDescent="0.25">
      <c r="A54" s="146"/>
      <c r="B54" s="147"/>
      <c r="C54" s="147"/>
      <c r="D54" s="148"/>
    </row>
    <row r="55" spans="1:4" x14ac:dyDescent="0.25">
      <c r="A55" s="146"/>
      <c r="B55" s="147"/>
      <c r="C55" s="147"/>
      <c r="D55" s="148"/>
    </row>
    <row r="56" spans="1:4" x14ac:dyDescent="0.25">
      <c r="A56" s="146"/>
      <c r="B56" s="147"/>
      <c r="C56" s="147"/>
      <c r="D56" s="148"/>
    </row>
    <row r="57" spans="1:4" x14ac:dyDescent="0.25">
      <c r="A57" s="149"/>
      <c r="B57" s="150"/>
      <c r="C57" s="150"/>
      <c r="D57" s="151"/>
    </row>
    <row r="58" spans="1:4" x14ac:dyDescent="0.25">
      <c r="A58" s="53"/>
      <c r="B58" s="55"/>
      <c r="C58" s="55"/>
      <c r="D58" s="56"/>
    </row>
    <row r="59" spans="1:4" ht="13.5" thickBot="1" x14ac:dyDescent="0.35">
      <c r="A59" s="53"/>
      <c r="B59" s="13" t="s">
        <v>224</v>
      </c>
      <c r="C59" s="3" t="e">
        <f>C38+C45</f>
        <v>#N/A</v>
      </c>
      <c r="D59" s="56"/>
    </row>
    <row r="60" spans="1:4" ht="13" thickTop="1" x14ac:dyDescent="0.25">
      <c r="A60" s="53"/>
      <c r="B60" s="55"/>
      <c r="C60" s="55"/>
      <c r="D60" s="56"/>
    </row>
    <row r="61" spans="1:4" ht="13" x14ac:dyDescent="0.3">
      <c r="A61" s="53"/>
      <c r="B61" s="13" t="s">
        <v>222</v>
      </c>
      <c r="C61" s="75"/>
      <c r="D61" s="56"/>
    </row>
    <row r="62" spans="1:4" ht="13" x14ac:dyDescent="0.3">
      <c r="A62" s="53"/>
      <c r="B62" s="13"/>
      <c r="C62" s="55"/>
      <c r="D62" s="56"/>
    </row>
    <row r="63" spans="1:4" x14ac:dyDescent="0.25">
      <c r="A63" s="53"/>
      <c r="B63" s="11"/>
      <c r="C63" s="55"/>
      <c r="D63" s="56"/>
    </row>
    <row r="64" spans="1:4" x14ac:dyDescent="0.25">
      <c r="A64" s="53"/>
      <c r="B64" s="55"/>
      <c r="C64" s="55"/>
      <c r="D64" s="56"/>
    </row>
    <row r="65" spans="1:4" ht="13" x14ac:dyDescent="0.3">
      <c r="A65" s="53"/>
      <c r="B65" s="13" t="s">
        <v>223</v>
      </c>
      <c r="C65" s="76"/>
      <c r="D65" s="56"/>
    </row>
    <row r="66" spans="1:4" x14ac:dyDescent="0.25">
      <c r="A66" s="53"/>
      <c r="B66" s="55"/>
      <c r="C66" s="55"/>
      <c r="D66" s="56"/>
    </row>
    <row r="67" spans="1:4" x14ac:dyDescent="0.25">
      <c r="A67" s="53"/>
      <c r="B67" s="65" t="s">
        <v>5</v>
      </c>
      <c r="C67" s="55"/>
      <c r="D67" s="56"/>
    </row>
    <row r="68" spans="1:4" ht="13" thickBot="1" x14ac:dyDescent="0.3">
      <c r="A68" s="66"/>
      <c r="B68" s="67" t="s">
        <v>11</v>
      </c>
      <c r="C68" s="68"/>
      <c r="D68" s="69"/>
    </row>
    <row r="70" spans="1:4" x14ac:dyDescent="0.25">
      <c r="B70" s="10"/>
    </row>
  </sheetData>
  <sheetProtection algorithmName="SHA-512" hashValue="JkLnNC3Q6S93rGfZ9iBqmRk+402meBV8u/tHKiow+pcuWLIH5Zg256ew0mpiSksqJ+j3a627RQN7d+ixcFjepg==" saltValue="dgU2cnbdgyVT6sEbVyW5LA==" spinCount="100000" sheet="1" objects="1" scenarios="1" selectLockedCells="1"/>
  <mergeCells count="3">
    <mergeCell ref="B6:B7"/>
    <mergeCell ref="B12:C12"/>
    <mergeCell ref="A51:D57"/>
  </mergeCells>
  <pageMargins left="0.75" right="0.75" top="1" bottom="1" header="0.5" footer="0.5"/>
  <pageSetup paperSize="9" scale="8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70"/>
  <sheetViews>
    <sheetView zoomScaleNormal="100" workbookViewId="0">
      <selection activeCell="C22" sqref="C22"/>
    </sheetView>
  </sheetViews>
  <sheetFormatPr defaultColWidth="9.1796875" defaultRowHeight="12.5" x14ac:dyDescent="0.25"/>
  <cols>
    <col min="1" max="1" width="9.1796875" style="52"/>
    <col min="2" max="2" width="77.81640625" style="52" bestFit="1" customWidth="1"/>
    <col min="3" max="3" width="16.7265625" style="52" bestFit="1" customWidth="1"/>
    <col min="4" max="16384" width="9.1796875" style="52"/>
  </cols>
  <sheetData>
    <row r="1" spans="1:4" x14ac:dyDescent="0.25">
      <c r="A1" s="49"/>
      <c r="B1" s="50"/>
      <c r="C1" s="50"/>
      <c r="D1" s="51"/>
    </row>
    <row r="2" spans="1:4" ht="13" x14ac:dyDescent="0.3">
      <c r="A2" s="53"/>
      <c r="B2" s="54" t="s">
        <v>0</v>
      </c>
      <c r="C2" s="55"/>
      <c r="D2" s="56"/>
    </row>
    <row r="3" spans="1:4" ht="13" x14ac:dyDescent="0.3">
      <c r="A3" s="53"/>
      <c r="B3" s="54" t="s">
        <v>1</v>
      </c>
      <c r="C3" s="55"/>
      <c r="D3" s="56"/>
    </row>
    <row r="4" spans="1:4" ht="13" x14ac:dyDescent="0.3">
      <c r="A4" s="53"/>
      <c r="B4" s="54" t="s">
        <v>2</v>
      </c>
      <c r="C4" s="55"/>
      <c r="D4" s="56"/>
    </row>
    <row r="5" spans="1:4" ht="13" x14ac:dyDescent="0.3">
      <c r="A5" s="53"/>
      <c r="B5" s="54"/>
      <c r="C5" s="55"/>
      <c r="D5" s="56"/>
    </row>
    <row r="6" spans="1:4" x14ac:dyDescent="0.25">
      <c r="A6" s="53"/>
      <c r="B6" s="108" t="s">
        <v>10</v>
      </c>
      <c r="C6" s="55"/>
      <c r="D6" s="56"/>
    </row>
    <row r="7" spans="1:4" x14ac:dyDescent="0.25">
      <c r="A7" s="53"/>
      <c r="B7" s="109"/>
      <c r="C7" s="55"/>
      <c r="D7" s="56"/>
    </row>
    <row r="8" spans="1:4" ht="13" x14ac:dyDescent="0.3">
      <c r="A8" s="53"/>
      <c r="B8" s="96" t="s">
        <v>346</v>
      </c>
      <c r="C8" s="55"/>
      <c r="D8" s="56"/>
    </row>
    <row r="9" spans="1:4" ht="13" x14ac:dyDescent="0.3">
      <c r="A9" s="53"/>
      <c r="B9" s="22" t="e">
        <f>IF(OR(B43="PLEASE ENTER CONTRIBUTION RATE",B46="PLEASE ENTER REASON FOR ADJUSTMENT BELOW",B48="PLEASE ENTER PENSIONABLE PAYROLL FOR THE MONTH",B49="EMPLOYER CONTRIBUTIONS DOES NOT EQUAL PENSION PAYROLL x EMPLOYER CONTRIBUTION RATE"),"**DO NOT RETURN FORM UNTIL IT HAS BEEN COMPLETED**","")</f>
        <v>#N/A</v>
      </c>
      <c r="C9" s="55"/>
      <c r="D9" s="56"/>
    </row>
    <row r="10" spans="1:4" x14ac:dyDescent="0.25">
      <c r="A10" s="53"/>
      <c r="B10" s="58"/>
      <c r="C10" s="55"/>
      <c r="D10" s="56"/>
    </row>
    <row r="11" spans="1:4" ht="13" x14ac:dyDescent="0.3">
      <c r="A11" s="53"/>
      <c r="B11" s="23" t="s">
        <v>6</v>
      </c>
      <c r="C11" s="59"/>
      <c r="D11" s="56"/>
    </row>
    <row r="12" spans="1:4" x14ac:dyDescent="0.25">
      <c r="A12" s="53"/>
      <c r="B12" s="121">
        <f>April!B12</f>
        <v>0</v>
      </c>
      <c r="C12" s="122"/>
      <c r="D12" s="56"/>
    </row>
    <row r="13" spans="1:4" x14ac:dyDescent="0.25">
      <c r="A13" s="53"/>
      <c r="B13" s="59"/>
      <c r="C13" s="59"/>
      <c r="D13" s="56"/>
    </row>
    <row r="14" spans="1:4" ht="13" x14ac:dyDescent="0.3">
      <c r="A14" s="53"/>
      <c r="B14" s="23" t="s">
        <v>225</v>
      </c>
      <c r="C14" s="70" t="e">
        <f>VLOOKUP(B12,'Look Up Table'!$A$3:$B$196,2,FALSE)</f>
        <v>#N/A</v>
      </c>
      <c r="D14" s="56"/>
    </row>
    <row r="15" spans="1:4" x14ac:dyDescent="0.25">
      <c r="A15" s="53"/>
      <c r="B15" s="57"/>
      <c r="C15" s="55"/>
      <c r="D15" s="56"/>
    </row>
    <row r="16" spans="1:4" x14ac:dyDescent="0.25">
      <c r="A16" s="53"/>
      <c r="B16" s="55" t="s">
        <v>3</v>
      </c>
      <c r="C16" s="60">
        <v>44469</v>
      </c>
      <c r="D16" s="56"/>
    </row>
    <row r="17" spans="1:4" x14ac:dyDescent="0.25">
      <c r="A17" s="53"/>
      <c r="B17" s="55"/>
      <c r="C17" s="55"/>
      <c r="D17" s="56"/>
    </row>
    <row r="18" spans="1:4" x14ac:dyDescent="0.25">
      <c r="A18" s="53"/>
      <c r="B18" s="55" t="s">
        <v>4</v>
      </c>
      <c r="C18" s="60">
        <v>44488</v>
      </c>
      <c r="D18" s="56"/>
    </row>
    <row r="19" spans="1:4" x14ac:dyDescent="0.25">
      <c r="A19" s="53"/>
      <c r="B19" s="55"/>
      <c r="C19" s="55"/>
      <c r="D19" s="56"/>
    </row>
    <row r="20" spans="1:4" ht="13" x14ac:dyDescent="0.3">
      <c r="A20" s="53"/>
      <c r="B20" s="13" t="s">
        <v>7</v>
      </c>
      <c r="C20" s="31"/>
      <c r="D20" s="56"/>
    </row>
    <row r="21" spans="1:4" ht="13" x14ac:dyDescent="0.3">
      <c r="A21" s="53"/>
      <c r="B21" s="13"/>
      <c r="C21" s="31"/>
      <c r="D21" s="56"/>
    </row>
    <row r="22" spans="1:4" ht="13" x14ac:dyDescent="0.3">
      <c r="A22" s="53"/>
      <c r="B22" s="13" t="s">
        <v>303</v>
      </c>
      <c r="C22" s="91"/>
      <c r="D22" s="56"/>
    </row>
    <row r="23" spans="1:4" ht="13.5" thickBot="1" x14ac:dyDescent="0.35">
      <c r="A23" s="53"/>
      <c r="B23" s="13"/>
      <c r="C23" s="55"/>
      <c r="D23" s="56"/>
    </row>
    <row r="24" spans="1:4" ht="13.5" thickBot="1" x14ac:dyDescent="0.35">
      <c r="A24" s="53"/>
      <c r="B24" s="13" t="s">
        <v>304</v>
      </c>
      <c r="C24" s="71"/>
      <c r="D24" s="56"/>
    </row>
    <row r="25" spans="1:4" ht="13" x14ac:dyDescent="0.3">
      <c r="A25" s="53"/>
      <c r="B25" s="13"/>
      <c r="C25" s="31"/>
      <c r="D25" s="56"/>
    </row>
    <row r="26" spans="1:4" ht="13" x14ac:dyDescent="0.3">
      <c r="A26" s="53"/>
      <c r="B26" s="61" t="s">
        <v>253</v>
      </c>
      <c r="C26" s="31"/>
      <c r="D26" s="56"/>
    </row>
    <row r="27" spans="1:4" ht="13.5" thickBot="1" x14ac:dyDescent="0.35">
      <c r="A27" s="53"/>
      <c r="B27" s="61"/>
      <c r="C27" s="31"/>
      <c r="D27" s="56"/>
    </row>
    <row r="28" spans="1:4" ht="13.5" thickBot="1" x14ac:dyDescent="0.35">
      <c r="A28" s="53"/>
      <c r="B28" s="61" t="s">
        <v>305</v>
      </c>
      <c r="C28" s="71"/>
      <c r="D28" s="56"/>
    </row>
    <row r="29" spans="1:4" ht="13.5" thickBot="1" x14ac:dyDescent="0.35">
      <c r="A29" s="53"/>
      <c r="B29" s="61"/>
      <c r="C29" s="31"/>
      <c r="D29" s="56"/>
    </row>
    <row r="30" spans="1:4" ht="13.5" thickBot="1" x14ac:dyDescent="0.35">
      <c r="A30" s="53"/>
      <c r="B30" s="61" t="s">
        <v>306</v>
      </c>
      <c r="C30" s="71"/>
      <c r="D30" s="56"/>
    </row>
    <row r="31" spans="1:4" ht="13" x14ac:dyDescent="0.3">
      <c r="A31" s="53"/>
      <c r="B31" s="61"/>
      <c r="C31" s="31"/>
      <c r="D31" s="56"/>
    </row>
    <row r="32" spans="1:4" ht="13" x14ac:dyDescent="0.3">
      <c r="A32" s="53"/>
      <c r="B32" s="61" t="s">
        <v>254</v>
      </c>
      <c r="C32" s="31"/>
      <c r="D32" s="56"/>
    </row>
    <row r="33" spans="1:4" x14ac:dyDescent="0.25">
      <c r="A33" s="53"/>
      <c r="B33" s="55"/>
      <c r="C33" s="55"/>
      <c r="D33" s="56"/>
    </row>
    <row r="34" spans="1:4" ht="13" x14ac:dyDescent="0.3">
      <c r="A34" s="53"/>
      <c r="B34" s="13" t="s">
        <v>8</v>
      </c>
      <c r="C34" s="72"/>
      <c r="D34" s="56"/>
    </row>
    <row r="35" spans="1:4" ht="13" x14ac:dyDescent="0.3">
      <c r="A35" s="53"/>
      <c r="B35" s="13"/>
      <c r="C35" s="31"/>
      <c r="D35" s="56"/>
    </row>
    <row r="36" spans="1:4" ht="13" x14ac:dyDescent="0.3">
      <c r="A36" s="53"/>
      <c r="B36" s="13" t="s">
        <v>216</v>
      </c>
      <c r="C36" s="72" t="e">
        <f>VLOOKUP(B12,'Look Up Table'!A3:D196,4,FALSE)/12</f>
        <v>#N/A</v>
      </c>
      <c r="D36" s="56"/>
    </row>
    <row r="37" spans="1:4" x14ac:dyDescent="0.25">
      <c r="A37" s="53"/>
      <c r="B37" s="55"/>
      <c r="C37" s="55"/>
      <c r="D37" s="56"/>
    </row>
    <row r="38" spans="1:4" ht="13.5" thickBot="1" x14ac:dyDescent="0.35">
      <c r="A38" s="53"/>
      <c r="B38" s="13" t="s">
        <v>217</v>
      </c>
      <c r="C38" s="3" t="e">
        <f>SUM(C22+C24+C28+C30+C34+C36)</f>
        <v>#N/A</v>
      </c>
      <c r="D38" s="56"/>
    </row>
    <row r="39" spans="1:4" ht="13" thickTop="1" x14ac:dyDescent="0.25">
      <c r="A39" s="53"/>
      <c r="B39" s="55"/>
      <c r="C39" s="55"/>
      <c r="D39" s="56"/>
    </row>
    <row r="40" spans="1:4" ht="13" x14ac:dyDescent="0.3">
      <c r="A40" s="53"/>
      <c r="B40" s="13" t="s">
        <v>218</v>
      </c>
      <c r="C40" s="73" t="e">
        <f>VLOOKUP(B12,'Look Up Table'!$A$3:$C$196,3,FALSE)</f>
        <v>#N/A</v>
      </c>
      <c r="D40" s="56"/>
    </row>
    <row r="41" spans="1:4" ht="13" x14ac:dyDescent="0.3">
      <c r="A41" s="53"/>
      <c r="B41" s="13"/>
      <c r="C41" s="55"/>
      <c r="D41" s="56"/>
    </row>
    <row r="42" spans="1:4" x14ac:dyDescent="0.25">
      <c r="A42" s="53"/>
      <c r="B42" s="55"/>
      <c r="C42" s="55"/>
      <c r="D42" s="56"/>
    </row>
    <row r="43" spans="1:4" ht="13" x14ac:dyDescent="0.3">
      <c r="A43" s="53"/>
      <c r="B43" s="62" t="e">
        <f>IF((C40=0),"PLEASE ENTER CONTRIBUTION PERCENTAGE RATE AT 'F'","")</f>
        <v>#N/A</v>
      </c>
      <c r="D43" s="56"/>
    </row>
    <row r="44" spans="1:4" x14ac:dyDescent="0.25">
      <c r="A44" s="53"/>
      <c r="B44" s="55"/>
      <c r="C44" s="55"/>
      <c r="D44" s="56"/>
    </row>
    <row r="45" spans="1:4" ht="13" x14ac:dyDescent="0.3">
      <c r="A45" s="53"/>
      <c r="B45" s="61" t="s">
        <v>219</v>
      </c>
      <c r="C45" s="74"/>
      <c r="D45" s="56"/>
    </row>
    <row r="46" spans="1:4" ht="13" x14ac:dyDescent="0.3">
      <c r="A46" s="53"/>
      <c r="B46" s="63" t="str">
        <f>IF(OR(C45=0,AND(C45&gt;0&gt;C45,A51&gt;0&gt;A51)),"","PLEASE ENTER REASON FOR ADJUSTMENT")</f>
        <v/>
      </c>
      <c r="C46" s="64"/>
      <c r="D46" s="56"/>
    </row>
    <row r="47" spans="1:4" ht="13" x14ac:dyDescent="0.3">
      <c r="A47" s="53"/>
      <c r="B47" s="13" t="s">
        <v>221</v>
      </c>
      <c r="C47" s="72"/>
      <c r="D47" s="56"/>
    </row>
    <row r="48" spans="1:4" ht="13" x14ac:dyDescent="0.3">
      <c r="A48" s="53"/>
      <c r="B48" s="21" t="str">
        <f>IF(C47=0,"PLEASE ENTER PENSIONABLE PAYROLL FOR THE MONTH","")</f>
        <v>PLEASE ENTER PENSIONABLE PAYROLL FOR THE MONTH</v>
      </c>
      <c r="C48" s="31"/>
      <c r="D48" s="56"/>
    </row>
    <row r="49" spans="1:4" ht="13" x14ac:dyDescent="0.3">
      <c r="A49" s="53"/>
      <c r="B49" s="21"/>
      <c r="C49" s="55"/>
      <c r="D49" s="56"/>
    </row>
    <row r="50" spans="1:4" x14ac:dyDescent="0.25">
      <c r="A50" s="53"/>
      <c r="B50" s="55" t="s">
        <v>9</v>
      </c>
      <c r="C50" s="55"/>
      <c r="D50" s="56"/>
    </row>
    <row r="51" spans="1:4" x14ac:dyDescent="0.25">
      <c r="A51" s="112"/>
      <c r="B51" s="144"/>
      <c r="C51" s="144"/>
      <c r="D51" s="145"/>
    </row>
    <row r="52" spans="1:4" x14ac:dyDescent="0.25">
      <c r="A52" s="146"/>
      <c r="B52" s="147"/>
      <c r="C52" s="147"/>
      <c r="D52" s="148"/>
    </row>
    <row r="53" spans="1:4" x14ac:dyDescent="0.25">
      <c r="A53" s="146"/>
      <c r="B53" s="147"/>
      <c r="C53" s="147"/>
      <c r="D53" s="148"/>
    </row>
    <row r="54" spans="1:4" x14ac:dyDescent="0.25">
      <c r="A54" s="146"/>
      <c r="B54" s="147"/>
      <c r="C54" s="147"/>
      <c r="D54" s="148"/>
    </row>
    <row r="55" spans="1:4" x14ac:dyDescent="0.25">
      <c r="A55" s="146"/>
      <c r="B55" s="147"/>
      <c r="C55" s="147"/>
      <c r="D55" s="148"/>
    </row>
    <row r="56" spans="1:4" x14ac:dyDescent="0.25">
      <c r="A56" s="146"/>
      <c r="B56" s="147"/>
      <c r="C56" s="147"/>
      <c r="D56" s="148"/>
    </row>
    <row r="57" spans="1:4" x14ac:dyDescent="0.25">
      <c r="A57" s="149"/>
      <c r="B57" s="150"/>
      <c r="C57" s="150"/>
      <c r="D57" s="151"/>
    </row>
    <row r="58" spans="1:4" x14ac:dyDescent="0.25">
      <c r="A58" s="53"/>
      <c r="B58" s="55"/>
      <c r="C58" s="55"/>
      <c r="D58" s="56"/>
    </row>
    <row r="59" spans="1:4" ht="13.5" thickBot="1" x14ac:dyDescent="0.35">
      <c r="A59" s="53"/>
      <c r="B59" s="13" t="s">
        <v>224</v>
      </c>
      <c r="C59" s="3" t="e">
        <f>C38+C45</f>
        <v>#N/A</v>
      </c>
      <c r="D59" s="56"/>
    </row>
    <row r="60" spans="1:4" ht="13" thickTop="1" x14ac:dyDescent="0.25">
      <c r="A60" s="53"/>
      <c r="B60" s="55"/>
      <c r="C60" s="55"/>
      <c r="D60" s="56"/>
    </row>
    <row r="61" spans="1:4" ht="13" x14ac:dyDescent="0.3">
      <c r="A61" s="53"/>
      <c r="B61" s="13" t="s">
        <v>222</v>
      </c>
      <c r="C61" s="75"/>
      <c r="D61" s="56"/>
    </row>
    <row r="62" spans="1:4" ht="13" x14ac:dyDescent="0.3">
      <c r="A62" s="53"/>
      <c r="B62" s="13"/>
      <c r="C62" s="55"/>
      <c r="D62" s="56"/>
    </row>
    <row r="63" spans="1:4" x14ac:dyDescent="0.25">
      <c r="A63" s="53"/>
      <c r="B63" s="11"/>
      <c r="C63" s="55"/>
      <c r="D63" s="56"/>
    </row>
    <row r="64" spans="1:4" x14ac:dyDescent="0.25">
      <c r="A64" s="53"/>
      <c r="B64" s="55"/>
      <c r="C64" s="55"/>
      <c r="D64" s="56"/>
    </row>
    <row r="65" spans="1:4" ht="13" x14ac:dyDescent="0.3">
      <c r="A65" s="53"/>
      <c r="B65" s="13" t="s">
        <v>223</v>
      </c>
      <c r="C65" s="76"/>
      <c r="D65" s="56"/>
    </row>
    <row r="66" spans="1:4" x14ac:dyDescent="0.25">
      <c r="A66" s="53"/>
      <c r="B66" s="55"/>
      <c r="C66" s="55"/>
      <c r="D66" s="56"/>
    </row>
    <row r="67" spans="1:4" x14ac:dyDescent="0.25">
      <c r="A67" s="53"/>
      <c r="B67" s="65" t="s">
        <v>5</v>
      </c>
      <c r="C67" s="55"/>
      <c r="D67" s="56"/>
    </row>
    <row r="68" spans="1:4" ht="13" thickBot="1" x14ac:dyDescent="0.3">
      <c r="A68" s="66"/>
      <c r="B68" s="67" t="s">
        <v>11</v>
      </c>
      <c r="C68" s="68"/>
      <c r="D68" s="69"/>
    </row>
    <row r="70" spans="1:4" x14ac:dyDescent="0.25">
      <c r="B70" s="10"/>
    </row>
  </sheetData>
  <sheetProtection algorithmName="SHA-512" hashValue="uzS7RUHS64wRGBooWny/unENfkNQR78uXej1O+76il0iyj7+QCkVmUIbC7stL3nqA/DqBocQlDGDPdCESQyIAA==" saltValue="ea6VqRuTEy36YUx3cI9sHw==" spinCount="100000" sheet="1" objects="1" scenarios="1" selectLockedCells="1"/>
  <mergeCells count="3">
    <mergeCell ref="B6:B7"/>
    <mergeCell ref="B12:C12"/>
    <mergeCell ref="A51:D57"/>
  </mergeCells>
  <pageMargins left="0.75" right="0.75" top="1" bottom="1" header="0.5" footer="0.5"/>
  <pageSetup paperSize="9" scale="8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70"/>
  <sheetViews>
    <sheetView zoomScaleNormal="100" workbookViewId="0">
      <selection activeCell="C22" sqref="C22"/>
    </sheetView>
  </sheetViews>
  <sheetFormatPr defaultColWidth="9.1796875" defaultRowHeight="12.5" x14ac:dyDescent="0.25"/>
  <cols>
    <col min="1" max="1" width="9.1796875" style="52"/>
    <col min="2" max="2" width="77.81640625" style="52" bestFit="1" customWidth="1"/>
    <col min="3" max="3" width="16.7265625" style="52" bestFit="1" customWidth="1"/>
    <col min="4" max="16384" width="9.1796875" style="52"/>
  </cols>
  <sheetData>
    <row r="1" spans="1:4" x14ac:dyDescent="0.25">
      <c r="A1" s="49"/>
      <c r="B1" s="50"/>
      <c r="C1" s="50"/>
      <c r="D1" s="51"/>
    </row>
    <row r="2" spans="1:4" ht="13" x14ac:dyDescent="0.3">
      <c r="A2" s="53"/>
      <c r="B2" s="54" t="s">
        <v>0</v>
      </c>
      <c r="C2" s="55"/>
      <c r="D2" s="56"/>
    </row>
    <row r="3" spans="1:4" ht="13" x14ac:dyDescent="0.3">
      <c r="A3" s="53"/>
      <c r="B3" s="54" t="s">
        <v>1</v>
      </c>
      <c r="C3" s="55"/>
      <c r="D3" s="56"/>
    </row>
    <row r="4" spans="1:4" ht="13" x14ac:dyDescent="0.3">
      <c r="A4" s="53"/>
      <c r="B4" s="54" t="s">
        <v>2</v>
      </c>
      <c r="C4" s="55"/>
      <c r="D4" s="56"/>
    </row>
    <row r="5" spans="1:4" ht="13" x14ac:dyDescent="0.3">
      <c r="A5" s="53"/>
      <c r="B5" s="54"/>
      <c r="C5" s="55"/>
      <c r="D5" s="56"/>
    </row>
    <row r="6" spans="1:4" x14ac:dyDescent="0.25">
      <c r="A6" s="53"/>
      <c r="B6" s="108" t="s">
        <v>10</v>
      </c>
      <c r="C6" s="55"/>
      <c r="D6" s="56"/>
    </row>
    <row r="7" spans="1:4" x14ac:dyDescent="0.25">
      <c r="A7" s="53"/>
      <c r="B7" s="109"/>
      <c r="C7" s="55"/>
      <c r="D7" s="56"/>
    </row>
    <row r="8" spans="1:4" ht="13" x14ac:dyDescent="0.3">
      <c r="A8" s="53"/>
      <c r="B8" s="96" t="s">
        <v>346</v>
      </c>
      <c r="C8" s="55"/>
      <c r="D8" s="56"/>
    </row>
    <row r="9" spans="1:4" ht="13" x14ac:dyDescent="0.3">
      <c r="A9" s="53"/>
      <c r="B9" s="22" t="e">
        <f>IF(OR(B43="PLEASE ENTER CONTRIBUTION RATE",B46="PLEASE ENTER REASON FOR ADJUSTMENT BELOW",B48="PLEASE ENTER PENSIONABLE PAYROLL FOR THE MONTH",B49="EMPLOYER CONTRIBUTIONS DOES NOT EQUAL PENSION PAYROLL x EMPLOYER CONTRIBUTION RATE"),"**DO NOT RETURN FORM UNTIL IT HAS BEEN COMPLETED**","")</f>
        <v>#N/A</v>
      </c>
      <c r="C9" s="55"/>
      <c r="D9" s="56"/>
    </row>
    <row r="10" spans="1:4" x14ac:dyDescent="0.25">
      <c r="A10" s="53"/>
      <c r="B10" s="58"/>
      <c r="C10" s="55"/>
      <c r="D10" s="56"/>
    </row>
    <row r="11" spans="1:4" ht="13" x14ac:dyDescent="0.3">
      <c r="A11" s="53"/>
      <c r="B11" s="23" t="s">
        <v>6</v>
      </c>
      <c r="C11" s="59"/>
      <c r="D11" s="56"/>
    </row>
    <row r="12" spans="1:4" x14ac:dyDescent="0.25">
      <c r="A12" s="53"/>
      <c r="B12" s="121">
        <f>April!B12</f>
        <v>0</v>
      </c>
      <c r="C12" s="122"/>
      <c r="D12" s="56"/>
    </row>
    <row r="13" spans="1:4" x14ac:dyDescent="0.25">
      <c r="A13" s="53"/>
      <c r="B13" s="59"/>
      <c r="C13" s="59"/>
      <c r="D13" s="56"/>
    </row>
    <row r="14" spans="1:4" ht="13" x14ac:dyDescent="0.3">
      <c r="A14" s="53"/>
      <c r="B14" s="23" t="s">
        <v>225</v>
      </c>
      <c r="C14" s="70" t="e">
        <f>VLOOKUP(B12,'Look Up Table'!$A$3:$B$196,2,FALSE)</f>
        <v>#N/A</v>
      </c>
      <c r="D14" s="56"/>
    </row>
    <row r="15" spans="1:4" x14ac:dyDescent="0.25">
      <c r="A15" s="53"/>
      <c r="B15" s="57"/>
      <c r="C15" s="55"/>
      <c r="D15" s="56"/>
    </row>
    <row r="16" spans="1:4" x14ac:dyDescent="0.25">
      <c r="A16" s="53"/>
      <c r="B16" s="55" t="s">
        <v>3</v>
      </c>
      <c r="C16" s="60">
        <v>44500</v>
      </c>
      <c r="D16" s="56"/>
    </row>
    <row r="17" spans="1:4" x14ac:dyDescent="0.25">
      <c r="A17" s="53"/>
      <c r="B17" s="55"/>
      <c r="C17" s="55"/>
      <c r="D17" s="56"/>
    </row>
    <row r="18" spans="1:4" x14ac:dyDescent="0.25">
      <c r="A18" s="53"/>
      <c r="B18" s="55" t="s">
        <v>4</v>
      </c>
      <c r="C18" s="60">
        <v>44519</v>
      </c>
      <c r="D18" s="56"/>
    </row>
    <row r="19" spans="1:4" x14ac:dyDescent="0.25">
      <c r="A19" s="53"/>
      <c r="B19" s="55"/>
      <c r="C19" s="55"/>
      <c r="D19" s="56"/>
    </row>
    <row r="20" spans="1:4" ht="13" x14ac:dyDescent="0.3">
      <c r="A20" s="53"/>
      <c r="B20" s="13" t="s">
        <v>7</v>
      </c>
      <c r="C20" s="31"/>
      <c r="D20" s="56"/>
    </row>
    <row r="21" spans="1:4" ht="13" x14ac:dyDescent="0.3">
      <c r="A21" s="53"/>
      <c r="B21" s="13"/>
      <c r="C21" s="31"/>
      <c r="D21" s="56"/>
    </row>
    <row r="22" spans="1:4" ht="13" x14ac:dyDescent="0.3">
      <c r="A22" s="53"/>
      <c r="B22" s="13" t="s">
        <v>303</v>
      </c>
      <c r="C22" s="91"/>
      <c r="D22" s="56"/>
    </row>
    <row r="23" spans="1:4" ht="13.5" thickBot="1" x14ac:dyDescent="0.35">
      <c r="A23" s="53"/>
      <c r="B23" s="13"/>
      <c r="C23" s="55"/>
      <c r="D23" s="56"/>
    </row>
    <row r="24" spans="1:4" ht="13.5" thickBot="1" x14ac:dyDescent="0.35">
      <c r="A24" s="53"/>
      <c r="B24" s="13" t="s">
        <v>304</v>
      </c>
      <c r="C24" s="71"/>
      <c r="D24" s="56"/>
    </row>
    <row r="25" spans="1:4" ht="13" x14ac:dyDescent="0.3">
      <c r="A25" s="53"/>
      <c r="B25" s="13"/>
      <c r="C25" s="31"/>
      <c r="D25" s="56"/>
    </row>
    <row r="26" spans="1:4" ht="13" x14ac:dyDescent="0.3">
      <c r="A26" s="53"/>
      <c r="B26" s="61" t="s">
        <v>253</v>
      </c>
      <c r="C26" s="31"/>
      <c r="D26" s="56"/>
    </row>
    <row r="27" spans="1:4" ht="13.5" thickBot="1" x14ac:dyDescent="0.35">
      <c r="A27" s="53"/>
      <c r="B27" s="61"/>
      <c r="C27" s="31"/>
      <c r="D27" s="56"/>
    </row>
    <row r="28" spans="1:4" ht="13.5" thickBot="1" x14ac:dyDescent="0.35">
      <c r="A28" s="53"/>
      <c r="B28" s="61" t="s">
        <v>305</v>
      </c>
      <c r="C28" s="71"/>
      <c r="D28" s="56"/>
    </row>
    <row r="29" spans="1:4" ht="13.5" thickBot="1" x14ac:dyDescent="0.35">
      <c r="A29" s="53"/>
      <c r="B29" s="61"/>
      <c r="C29" s="31"/>
      <c r="D29" s="56"/>
    </row>
    <row r="30" spans="1:4" ht="13.5" thickBot="1" x14ac:dyDescent="0.35">
      <c r="A30" s="53"/>
      <c r="B30" s="61" t="s">
        <v>306</v>
      </c>
      <c r="C30" s="71"/>
      <c r="D30" s="56"/>
    </row>
    <row r="31" spans="1:4" ht="13" x14ac:dyDescent="0.3">
      <c r="A31" s="53"/>
      <c r="B31" s="61"/>
      <c r="C31" s="31"/>
      <c r="D31" s="56"/>
    </row>
    <row r="32" spans="1:4" ht="13" x14ac:dyDescent="0.3">
      <c r="A32" s="53"/>
      <c r="B32" s="61" t="s">
        <v>254</v>
      </c>
      <c r="C32" s="31"/>
      <c r="D32" s="56"/>
    </row>
    <row r="33" spans="1:4" x14ac:dyDescent="0.25">
      <c r="A33" s="53"/>
      <c r="B33" s="55"/>
      <c r="C33" s="55"/>
      <c r="D33" s="56"/>
    </row>
    <row r="34" spans="1:4" ht="13" x14ac:dyDescent="0.3">
      <c r="A34" s="53"/>
      <c r="B34" s="13" t="s">
        <v>8</v>
      </c>
      <c r="C34" s="72"/>
      <c r="D34" s="56"/>
    </row>
    <row r="35" spans="1:4" ht="13" x14ac:dyDescent="0.3">
      <c r="A35" s="53"/>
      <c r="B35" s="13"/>
      <c r="C35" s="31"/>
      <c r="D35" s="56"/>
    </row>
    <row r="36" spans="1:4" ht="13" x14ac:dyDescent="0.3">
      <c r="A36" s="53"/>
      <c r="B36" s="13" t="s">
        <v>216</v>
      </c>
      <c r="C36" s="72" t="e">
        <f>VLOOKUP(B12,'Look Up Table'!A3:D196,4,FALSE)/12</f>
        <v>#N/A</v>
      </c>
      <c r="D36" s="56"/>
    </row>
    <row r="37" spans="1:4" x14ac:dyDescent="0.25">
      <c r="A37" s="53"/>
      <c r="B37" s="55"/>
      <c r="C37" s="55"/>
      <c r="D37" s="56"/>
    </row>
    <row r="38" spans="1:4" ht="13.5" thickBot="1" x14ac:dyDescent="0.35">
      <c r="A38" s="53"/>
      <c r="B38" s="13" t="s">
        <v>217</v>
      </c>
      <c r="C38" s="3" t="e">
        <f>SUM(C22+C24+C28+C30+C34+C36)</f>
        <v>#N/A</v>
      </c>
      <c r="D38" s="56"/>
    </row>
    <row r="39" spans="1:4" ht="13" thickTop="1" x14ac:dyDescent="0.25">
      <c r="A39" s="53"/>
      <c r="B39" s="55"/>
      <c r="C39" s="55"/>
      <c r="D39" s="56"/>
    </row>
    <row r="40" spans="1:4" ht="13" x14ac:dyDescent="0.3">
      <c r="A40" s="53"/>
      <c r="B40" s="13" t="s">
        <v>218</v>
      </c>
      <c r="C40" s="73" t="e">
        <f>VLOOKUP(B12,'Look Up Table'!$A$3:$C$196,3,FALSE)</f>
        <v>#N/A</v>
      </c>
      <c r="D40" s="56"/>
    </row>
    <row r="41" spans="1:4" ht="13" x14ac:dyDescent="0.3">
      <c r="A41" s="53"/>
      <c r="B41" s="13"/>
      <c r="C41" s="55"/>
      <c r="D41" s="56"/>
    </row>
    <row r="42" spans="1:4" x14ac:dyDescent="0.25">
      <c r="A42" s="53"/>
      <c r="B42" s="55"/>
      <c r="C42" s="55"/>
      <c r="D42" s="56"/>
    </row>
    <row r="43" spans="1:4" ht="13" x14ac:dyDescent="0.3">
      <c r="A43" s="53"/>
      <c r="B43" s="62" t="e">
        <f>IF((C40=0),"PLEASE ENTER CONTRIBUTION PERCENTAGE RATE AT 'F'","")</f>
        <v>#N/A</v>
      </c>
      <c r="D43" s="56"/>
    </row>
    <row r="44" spans="1:4" x14ac:dyDescent="0.25">
      <c r="A44" s="53"/>
      <c r="B44" s="55"/>
      <c r="C44" s="55"/>
      <c r="D44" s="56"/>
    </row>
    <row r="45" spans="1:4" ht="13" x14ac:dyDescent="0.3">
      <c r="A45" s="53"/>
      <c r="B45" s="61" t="s">
        <v>219</v>
      </c>
      <c r="C45" s="74"/>
      <c r="D45" s="56"/>
    </row>
    <row r="46" spans="1:4" ht="13" x14ac:dyDescent="0.3">
      <c r="A46" s="53"/>
      <c r="B46" s="63" t="str">
        <f>IF(OR(C45=0,AND(C45&gt;0&gt;C45,A51&gt;0&gt;A51)),"","PLEASE ENTER REASON FOR ADJUSTMENT")</f>
        <v/>
      </c>
      <c r="C46" s="64"/>
      <c r="D46" s="56"/>
    </row>
    <row r="47" spans="1:4" ht="13" x14ac:dyDescent="0.3">
      <c r="A47" s="53"/>
      <c r="B47" s="13" t="s">
        <v>221</v>
      </c>
      <c r="C47" s="72"/>
      <c r="D47" s="56"/>
    </row>
    <row r="48" spans="1:4" ht="13" x14ac:dyDescent="0.3">
      <c r="A48" s="53"/>
      <c r="B48" s="21" t="str">
        <f>IF(C47=0,"PLEASE ENTER PENSIONABLE PAYROLL FOR THE MONTH","")</f>
        <v>PLEASE ENTER PENSIONABLE PAYROLL FOR THE MONTH</v>
      </c>
      <c r="C48" s="31"/>
      <c r="D48" s="56"/>
    </row>
    <row r="49" spans="1:4" ht="13" x14ac:dyDescent="0.3">
      <c r="A49" s="53"/>
      <c r="B49" s="21"/>
      <c r="C49" s="55"/>
      <c r="D49" s="56"/>
    </row>
    <row r="50" spans="1:4" x14ac:dyDescent="0.25">
      <c r="A50" s="53"/>
      <c r="B50" s="55" t="s">
        <v>9</v>
      </c>
      <c r="C50" s="55"/>
      <c r="D50" s="56"/>
    </row>
    <row r="51" spans="1:4" x14ac:dyDescent="0.25">
      <c r="A51" s="112"/>
      <c r="B51" s="144"/>
      <c r="C51" s="144"/>
      <c r="D51" s="145"/>
    </row>
    <row r="52" spans="1:4" x14ac:dyDescent="0.25">
      <c r="A52" s="146"/>
      <c r="B52" s="147"/>
      <c r="C52" s="147"/>
      <c r="D52" s="148"/>
    </row>
    <row r="53" spans="1:4" x14ac:dyDescent="0.25">
      <c r="A53" s="146"/>
      <c r="B53" s="147"/>
      <c r="C53" s="147"/>
      <c r="D53" s="148"/>
    </row>
    <row r="54" spans="1:4" x14ac:dyDescent="0.25">
      <c r="A54" s="146"/>
      <c r="B54" s="147"/>
      <c r="C54" s="147"/>
      <c r="D54" s="148"/>
    </row>
    <row r="55" spans="1:4" x14ac:dyDescent="0.25">
      <c r="A55" s="146"/>
      <c r="B55" s="147"/>
      <c r="C55" s="147"/>
      <c r="D55" s="148"/>
    </row>
    <row r="56" spans="1:4" x14ac:dyDescent="0.25">
      <c r="A56" s="146"/>
      <c r="B56" s="147"/>
      <c r="C56" s="147"/>
      <c r="D56" s="148"/>
    </row>
    <row r="57" spans="1:4" x14ac:dyDescent="0.25">
      <c r="A57" s="149"/>
      <c r="B57" s="150"/>
      <c r="C57" s="150"/>
      <c r="D57" s="151"/>
    </row>
    <row r="58" spans="1:4" x14ac:dyDescent="0.25">
      <c r="A58" s="53"/>
      <c r="B58" s="55"/>
      <c r="C58" s="55"/>
      <c r="D58" s="56"/>
    </row>
    <row r="59" spans="1:4" ht="13.5" thickBot="1" x14ac:dyDescent="0.35">
      <c r="A59" s="53"/>
      <c r="B59" s="13" t="s">
        <v>224</v>
      </c>
      <c r="C59" s="3" t="e">
        <f>C38+C45</f>
        <v>#N/A</v>
      </c>
      <c r="D59" s="56"/>
    </row>
    <row r="60" spans="1:4" ht="13" thickTop="1" x14ac:dyDescent="0.25">
      <c r="A60" s="53"/>
      <c r="B60" s="55"/>
      <c r="C60" s="55"/>
      <c r="D60" s="56"/>
    </row>
    <row r="61" spans="1:4" ht="13" x14ac:dyDescent="0.3">
      <c r="A61" s="53"/>
      <c r="B61" s="13" t="s">
        <v>222</v>
      </c>
      <c r="C61" s="75"/>
      <c r="D61" s="56"/>
    </row>
    <row r="62" spans="1:4" ht="13" x14ac:dyDescent="0.3">
      <c r="A62" s="53"/>
      <c r="B62" s="13"/>
      <c r="C62" s="55"/>
      <c r="D62" s="56"/>
    </row>
    <row r="63" spans="1:4" x14ac:dyDescent="0.25">
      <c r="A63" s="53"/>
      <c r="B63" s="11"/>
      <c r="C63" s="55"/>
      <c r="D63" s="56"/>
    </row>
    <row r="64" spans="1:4" x14ac:dyDescent="0.25">
      <c r="A64" s="53"/>
      <c r="B64" s="55"/>
      <c r="C64" s="55"/>
      <c r="D64" s="56"/>
    </row>
    <row r="65" spans="1:4" ht="13" x14ac:dyDescent="0.3">
      <c r="A65" s="53"/>
      <c r="B65" s="13" t="s">
        <v>223</v>
      </c>
      <c r="C65" s="76"/>
      <c r="D65" s="56"/>
    </row>
    <row r="66" spans="1:4" x14ac:dyDescent="0.25">
      <c r="A66" s="53"/>
      <c r="B66" s="55"/>
      <c r="C66" s="55"/>
      <c r="D66" s="56"/>
    </row>
    <row r="67" spans="1:4" x14ac:dyDescent="0.25">
      <c r="A67" s="53"/>
      <c r="B67" s="65" t="s">
        <v>5</v>
      </c>
      <c r="C67" s="55"/>
      <c r="D67" s="56"/>
    </row>
    <row r="68" spans="1:4" ht="13" thickBot="1" x14ac:dyDescent="0.3">
      <c r="A68" s="66"/>
      <c r="B68" s="67" t="s">
        <v>11</v>
      </c>
      <c r="C68" s="68"/>
      <c r="D68" s="69"/>
    </row>
    <row r="70" spans="1:4" x14ac:dyDescent="0.25">
      <c r="B70" s="10"/>
    </row>
  </sheetData>
  <sheetProtection algorithmName="SHA-512" hashValue="ir54qdSwmaFEjyI+mejLSCxc88Bx0bHhjcApV2m5pQtMec4kbtuOrk9xk1BZU5BAYLMDOY27g8vMugraSXpUqw==" saltValue="M2Ld36WlNY+tQcc9F+/4eg==" spinCount="100000" sheet="1" objects="1" scenarios="1" selectLockedCells="1"/>
  <mergeCells count="3">
    <mergeCell ref="B6:B7"/>
    <mergeCell ref="B12:C12"/>
    <mergeCell ref="A51:D57"/>
  </mergeCells>
  <pageMargins left="0.75" right="0.75" top="1" bottom="1" header="0.5" footer="0.5"/>
  <pageSetup paperSize="9" scale="8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70"/>
  <sheetViews>
    <sheetView zoomScaleNormal="100" workbookViewId="0">
      <selection activeCell="C22" sqref="C22"/>
    </sheetView>
  </sheetViews>
  <sheetFormatPr defaultColWidth="9.1796875" defaultRowHeight="12.5" x14ac:dyDescent="0.25"/>
  <cols>
    <col min="1" max="1" width="9.1796875" style="52"/>
    <col min="2" max="2" width="77.81640625" style="52" bestFit="1" customWidth="1"/>
    <col min="3" max="3" width="16.7265625" style="52" bestFit="1" customWidth="1"/>
    <col min="4" max="16384" width="9.1796875" style="52"/>
  </cols>
  <sheetData>
    <row r="1" spans="1:4" x14ac:dyDescent="0.25">
      <c r="A1" s="49"/>
      <c r="B1" s="50"/>
      <c r="C1" s="50"/>
      <c r="D1" s="51"/>
    </row>
    <row r="2" spans="1:4" ht="13" x14ac:dyDescent="0.3">
      <c r="A2" s="53"/>
      <c r="B2" s="54" t="s">
        <v>0</v>
      </c>
      <c r="C2" s="55"/>
      <c r="D2" s="56"/>
    </row>
    <row r="3" spans="1:4" ht="13" x14ac:dyDescent="0.3">
      <c r="A3" s="53"/>
      <c r="B3" s="54" t="s">
        <v>1</v>
      </c>
      <c r="C3" s="55"/>
      <c r="D3" s="56"/>
    </row>
    <row r="4" spans="1:4" ht="13" x14ac:dyDescent="0.3">
      <c r="A4" s="53"/>
      <c r="B4" s="54" t="s">
        <v>2</v>
      </c>
      <c r="C4" s="55"/>
      <c r="D4" s="56"/>
    </row>
    <row r="5" spans="1:4" ht="13" x14ac:dyDescent="0.3">
      <c r="A5" s="53"/>
      <c r="B5" s="54"/>
      <c r="C5" s="55"/>
      <c r="D5" s="56"/>
    </row>
    <row r="6" spans="1:4" x14ac:dyDescent="0.25">
      <c r="A6" s="53"/>
      <c r="B6" s="108" t="s">
        <v>10</v>
      </c>
      <c r="C6" s="55"/>
      <c r="D6" s="56"/>
    </row>
    <row r="7" spans="1:4" x14ac:dyDescent="0.25">
      <c r="A7" s="53"/>
      <c r="B7" s="109"/>
      <c r="C7" s="55"/>
      <c r="D7" s="56"/>
    </row>
    <row r="8" spans="1:4" ht="13" x14ac:dyDescent="0.3">
      <c r="A8" s="53"/>
      <c r="B8" s="96" t="s">
        <v>346</v>
      </c>
      <c r="C8" s="55"/>
      <c r="D8" s="56"/>
    </row>
    <row r="9" spans="1:4" ht="13" x14ac:dyDescent="0.3">
      <c r="A9" s="53"/>
      <c r="B9" s="22" t="e">
        <f>IF(OR(B43="PLEASE ENTER CONTRIBUTION RATE",B46="PLEASE ENTER REASON FOR ADJUSTMENT BELOW",B48="PLEASE ENTER PENSIONABLE PAYROLL FOR THE MONTH",B49="EMPLOYER CONTRIBUTIONS DOES NOT EQUAL PENSION PAYROLL x EMPLOYER CONTRIBUTION RATE"),"**DO NOT RETURN FORM UNTIL IT HAS BEEN COMPLETED**","")</f>
        <v>#N/A</v>
      </c>
      <c r="C9" s="55"/>
      <c r="D9" s="56"/>
    </row>
    <row r="10" spans="1:4" x14ac:dyDescent="0.25">
      <c r="A10" s="53"/>
      <c r="B10" s="58"/>
      <c r="C10" s="55"/>
      <c r="D10" s="56"/>
    </row>
    <row r="11" spans="1:4" ht="13" x14ac:dyDescent="0.3">
      <c r="A11" s="53"/>
      <c r="B11" s="23" t="s">
        <v>6</v>
      </c>
      <c r="C11" s="59"/>
      <c r="D11" s="56"/>
    </row>
    <row r="12" spans="1:4" x14ac:dyDescent="0.25">
      <c r="A12" s="53"/>
      <c r="B12" s="121">
        <f>April!B12</f>
        <v>0</v>
      </c>
      <c r="C12" s="122"/>
      <c r="D12" s="56"/>
    </row>
    <row r="13" spans="1:4" x14ac:dyDescent="0.25">
      <c r="A13" s="53"/>
      <c r="B13" s="59"/>
      <c r="C13" s="59"/>
      <c r="D13" s="56"/>
    </row>
    <row r="14" spans="1:4" ht="13" x14ac:dyDescent="0.3">
      <c r="A14" s="53"/>
      <c r="B14" s="23" t="s">
        <v>225</v>
      </c>
      <c r="C14" s="70" t="e">
        <f>VLOOKUP(B12,'Look Up Table'!$A$3:$B$196,2,FALSE)</f>
        <v>#N/A</v>
      </c>
      <c r="D14" s="56"/>
    </row>
    <row r="15" spans="1:4" x14ac:dyDescent="0.25">
      <c r="A15" s="53"/>
      <c r="B15" s="57"/>
      <c r="C15" s="55"/>
      <c r="D15" s="56"/>
    </row>
    <row r="16" spans="1:4" x14ac:dyDescent="0.25">
      <c r="A16" s="53"/>
      <c r="B16" s="55" t="s">
        <v>3</v>
      </c>
      <c r="C16" s="60">
        <v>44530</v>
      </c>
      <c r="D16" s="56"/>
    </row>
    <row r="17" spans="1:4" x14ac:dyDescent="0.25">
      <c r="A17" s="53"/>
      <c r="B17" s="55"/>
      <c r="C17" s="55"/>
      <c r="D17" s="56"/>
    </row>
    <row r="18" spans="1:4" x14ac:dyDescent="0.25">
      <c r="A18" s="53"/>
      <c r="B18" s="55" t="s">
        <v>4</v>
      </c>
      <c r="C18" s="60">
        <v>44549</v>
      </c>
      <c r="D18" s="56"/>
    </row>
    <row r="19" spans="1:4" x14ac:dyDescent="0.25">
      <c r="A19" s="53"/>
      <c r="B19" s="55"/>
      <c r="C19" s="55"/>
      <c r="D19" s="56"/>
    </row>
    <row r="20" spans="1:4" ht="13" x14ac:dyDescent="0.3">
      <c r="A20" s="53"/>
      <c r="B20" s="13" t="s">
        <v>7</v>
      </c>
      <c r="C20" s="31"/>
      <c r="D20" s="56"/>
    </row>
    <row r="21" spans="1:4" ht="13" x14ac:dyDescent="0.3">
      <c r="A21" s="53"/>
      <c r="B21" s="13"/>
      <c r="C21" s="31"/>
      <c r="D21" s="56"/>
    </row>
    <row r="22" spans="1:4" ht="13" x14ac:dyDescent="0.3">
      <c r="A22" s="53"/>
      <c r="B22" s="13" t="s">
        <v>303</v>
      </c>
      <c r="C22" s="91"/>
      <c r="D22" s="56"/>
    </row>
    <row r="23" spans="1:4" ht="13.5" thickBot="1" x14ac:dyDescent="0.35">
      <c r="A23" s="53"/>
      <c r="B23" s="13"/>
      <c r="C23" s="55"/>
      <c r="D23" s="56"/>
    </row>
    <row r="24" spans="1:4" ht="13.5" thickBot="1" x14ac:dyDescent="0.35">
      <c r="A24" s="53"/>
      <c r="B24" s="13" t="s">
        <v>304</v>
      </c>
      <c r="C24" s="71"/>
      <c r="D24" s="56"/>
    </row>
    <row r="25" spans="1:4" ht="13" x14ac:dyDescent="0.3">
      <c r="A25" s="53"/>
      <c r="B25" s="13"/>
      <c r="C25" s="31"/>
      <c r="D25" s="56"/>
    </row>
    <row r="26" spans="1:4" ht="13" x14ac:dyDescent="0.3">
      <c r="A26" s="53"/>
      <c r="B26" s="61" t="s">
        <v>253</v>
      </c>
      <c r="C26" s="31"/>
      <c r="D26" s="56"/>
    </row>
    <row r="27" spans="1:4" ht="13.5" thickBot="1" x14ac:dyDescent="0.35">
      <c r="A27" s="53"/>
      <c r="B27" s="61"/>
      <c r="C27" s="31"/>
      <c r="D27" s="56"/>
    </row>
    <row r="28" spans="1:4" ht="13.5" thickBot="1" x14ac:dyDescent="0.35">
      <c r="A28" s="53"/>
      <c r="B28" s="61" t="s">
        <v>305</v>
      </c>
      <c r="C28" s="71"/>
      <c r="D28" s="56"/>
    </row>
    <row r="29" spans="1:4" ht="13.5" thickBot="1" x14ac:dyDescent="0.35">
      <c r="A29" s="53"/>
      <c r="B29" s="61"/>
      <c r="C29" s="31"/>
      <c r="D29" s="56"/>
    </row>
    <row r="30" spans="1:4" ht="13.5" thickBot="1" x14ac:dyDescent="0.35">
      <c r="A30" s="53"/>
      <c r="B30" s="61" t="s">
        <v>306</v>
      </c>
      <c r="C30" s="71"/>
      <c r="D30" s="56"/>
    </row>
    <row r="31" spans="1:4" ht="13" x14ac:dyDescent="0.3">
      <c r="A31" s="53"/>
      <c r="B31" s="61"/>
      <c r="C31" s="31"/>
      <c r="D31" s="56"/>
    </row>
    <row r="32" spans="1:4" ht="13" x14ac:dyDescent="0.3">
      <c r="A32" s="53"/>
      <c r="B32" s="61" t="s">
        <v>254</v>
      </c>
      <c r="C32" s="31"/>
      <c r="D32" s="56"/>
    </row>
    <row r="33" spans="1:4" x14ac:dyDescent="0.25">
      <c r="A33" s="53"/>
      <c r="B33" s="55"/>
      <c r="C33" s="55"/>
      <c r="D33" s="56"/>
    </row>
    <row r="34" spans="1:4" ht="13" x14ac:dyDescent="0.3">
      <c r="A34" s="53"/>
      <c r="B34" s="13" t="s">
        <v>8</v>
      </c>
      <c r="C34" s="72"/>
      <c r="D34" s="56"/>
    </row>
    <row r="35" spans="1:4" ht="13" x14ac:dyDescent="0.3">
      <c r="A35" s="53"/>
      <c r="B35" s="13"/>
      <c r="C35" s="31"/>
      <c r="D35" s="56"/>
    </row>
    <row r="36" spans="1:4" ht="13" x14ac:dyDescent="0.3">
      <c r="A36" s="53"/>
      <c r="B36" s="13" t="s">
        <v>216</v>
      </c>
      <c r="C36" s="72" t="e">
        <f>VLOOKUP(B12,'Look Up Table'!A3:D196,4,FALSE)/12</f>
        <v>#N/A</v>
      </c>
      <c r="D36" s="56"/>
    </row>
    <row r="37" spans="1:4" x14ac:dyDescent="0.25">
      <c r="A37" s="53"/>
      <c r="B37" s="55"/>
      <c r="C37" s="55"/>
      <c r="D37" s="56"/>
    </row>
    <row r="38" spans="1:4" ht="13.5" thickBot="1" x14ac:dyDescent="0.35">
      <c r="A38" s="53"/>
      <c r="B38" s="13" t="s">
        <v>217</v>
      </c>
      <c r="C38" s="3" t="e">
        <f>SUM(C22+C24+C28+C30+C34+C36)</f>
        <v>#N/A</v>
      </c>
      <c r="D38" s="56"/>
    </row>
    <row r="39" spans="1:4" ht="13" thickTop="1" x14ac:dyDescent="0.25">
      <c r="A39" s="53"/>
      <c r="B39" s="55"/>
      <c r="C39" s="55"/>
      <c r="D39" s="56"/>
    </row>
    <row r="40" spans="1:4" ht="13" x14ac:dyDescent="0.3">
      <c r="A40" s="53"/>
      <c r="B40" s="13" t="s">
        <v>218</v>
      </c>
      <c r="C40" s="73" t="e">
        <f>VLOOKUP(B12,'Look Up Table'!$A$3:$C$196,3,FALSE)</f>
        <v>#N/A</v>
      </c>
      <c r="D40" s="56"/>
    </row>
    <row r="41" spans="1:4" ht="13" x14ac:dyDescent="0.3">
      <c r="A41" s="53"/>
      <c r="B41" s="13"/>
      <c r="C41" s="55"/>
      <c r="D41" s="56"/>
    </row>
    <row r="42" spans="1:4" x14ac:dyDescent="0.25">
      <c r="A42" s="53"/>
      <c r="B42" s="55"/>
      <c r="C42" s="55"/>
      <c r="D42" s="56"/>
    </row>
    <row r="43" spans="1:4" ht="13" x14ac:dyDescent="0.3">
      <c r="A43" s="53"/>
      <c r="B43" s="62" t="e">
        <f>IF((C40=0),"PLEASE ENTER CONTRIBUTION PERCENTAGE RATE AT 'F'","")</f>
        <v>#N/A</v>
      </c>
      <c r="D43" s="56"/>
    </row>
    <row r="44" spans="1:4" x14ac:dyDescent="0.25">
      <c r="A44" s="53"/>
      <c r="B44" s="55"/>
      <c r="C44" s="55"/>
      <c r="D44" s="56"/>
    </row>
    <row r="45" spans="1:4" ht="13" x14ac:dyDescent="0.3">
      <c r="A45" s="53"/>
      <c r="B45" s="61" t="s">
        <v>219</v>
      </c>
      <c r="C45" s="74"/>
      <c r="D45" s="56"/>
    </row>
    <row r="46" spans="1:4" ht="13" x14ac:dyDescent="0.3">
      <c r="A46" s="53"/>
      <c r="B46" s="63" t="str">
        <f>IF(OR(C45=0,AND(C45&gt;0&gt;C45,A51&gt;0&gt;A51)),"","PLEASE ENTER REASON FOR ADJUSTMENT")</f>
        <v/>
      </c>
      <c r="C46" s="64"/>
      <c r="D46" s="56"/>
    </row>
    <row r="47" spans="1:4" ht="13" x14ac:dyDescent="0.3">
      <c r="A47" s="53"/>
      <c r="B47" s="13" t="s">
        <v>221</v>
      </c>
      <c r="C47" s="72"/>
      <c r="D47" s="56"/>
    </row>
    <row r="48" spans="1:4" ht="13" x14ac:dyDescent="0.3">
      <c r="A48" s="53"/>
      <c r="B48" s="21" t="str">
        <f>IF(C47=0,"PLEASE ENTER PENSIONABLE PAYROLL FOR THE MONTH","")</f>
        <v>PLEASE ENTER PENSIONABLE PAYROLL FOR THE MONTH</v>
      </c>
      <c r="C48" s="31"/>
      <c r="D48" s="56"/>
    </row>
    <row r="49" spans="1:4" ht="13" x14ac:dyDescent="0.3">
      <c r="A49" s="53"/>
      <c r="B49" s="21"/>
      <c r="C49" s="55"/>
      <c r="D49" s="56"/>
    </row>
    <row r="50" spans="1:4" x14ac:dyDescent="0.25">
      <c r="A50" s="53"/>
      <c r="B50" s="55" t="s">
        <v>9</v>
      </c>
      <c r="C50" s="55"/>
      <c r="D50" s="56"/>
    </row>
    <row r="51" spans="1:4" x14ac:dyDescent="0.25">
      <c r="A51" s="112"/>
      <c r="B51" s="144"/>
      <c r="C51" s="144"/>
      <c r="D51" s="145"/>
    </row>
    <row r="52" spans="1:4" x14ac:dyDescent="0.25">
      <c r="A52" s="146"/>
      <c r="B52" s="147"/>
      <c r="C52" s="147"/>
      <c r="D52" s="148"/>
    </row>
    <row r="53" spans="1:4" x14ac:dyDescent="0.25">
      <c r="A53" s="146"/>
      <c r="B53" s="147"/>
      <c r="C53" s="147"/>
      <c r="D53" s="148"/>
    </row>
    <row r="54" spans="1:4" x14ac:dyDescent="0.25">
      <c r="A54" s="146"/>
      <c r="B54" s="147"/>
      <c r="C54" s="147"/>
      <c r="D54" s="148"/>
    </row>
    <row r="55" spans="1:4" x14ac:dyDescent="0.25">
      <c r="A55" s="146"/>
      <c r="B55" s="147"/>
      <c r="C55" s="147"/>
      <c r="D55" s="148"/>
    </row>
    <row r="56" spans="1:4" x14ac:dyDescent="0.25">
      <c r="A56" s="146"/>
      <c r="B56" s="147"/>
      <c r="C56" s="147"/>
      <c r="D56" s="148"/>
    </row>
    <row r="57" spans="1:4" x14ac:dyDescent="0.25">
      <c r="A57" s="149"/>
      <c r="B57" s="150"/>
      <c r="C57" s="150"/>
      <c r="D57" s="151"/>
    </row>
    <row r="58" spans="1:4" x14ac:dyDescent="0.25">
      <c r="A58" s="53"/>
      <c r="B58" s="55"/>
      <c r="C58" s="55"/>
      <c r="D58" s="56"/>
    </row>
    <row r="59" spans="1:4" ht="13.5" thickBot="1" x14ac:dyDescent="0.35">
      <c r="A59" s="53"/>
      <c r="B59" s="13" t="s">
        <v>224</v>
      </c>
      <c r="C59" s="3" t="e">
        <f>C38+C45</f>
        <v>#N/A</v>
      </c>
      <c r="D59" s="56"/>
    </row>
    <row r="60" spans="1:4" ht="13" thickTop="1" x14ac:dyDescent="0.25">
      <c r="A60" s="53"/>
      <c r="B60" s="55"/>
      <c r="C60" s="55"/>
      <c r="D60" s="56"/>
    </row>
    <row r="61" spans="1:4" ht="13" x14ac:dyDescent="0.3">
      <c r="A61" s="53"/>
      <c r="B61" s="13" t="s">
        <v>222</v>
      </c>
      <c r="C61" s="75"/>
      <c r="D61" s="56"/>
    </row>
    <row r="62" spans="1:4" ht="13" x14ac:dyDescent="0.3">
      <c r="A62" s="53"/>
      <c r="B62" s="13"/>
      <c r="C62" s="55"/>
      <c r="D62" s="56"/>
    </row>
    <row r="63" spans="1:4" x14ac:dyDescent="0.25">
      <c r="A63" s="53"/>
      <c r="B63" s="11"/>
      <c r="C63" s="55"/>
      <c r="D63" s="56"/>
    </row>
    <row r="64" spans="1:4" x14ac:dyDescent="0.25">
      <c r="A64" s="53"/>
      <c r="B64" s="55"/>
      <c r="C64" s="55"/>
      <c r="D64" s="56"/>
    </row>
    <row r="65" spans="1:4" ht="13" x14ac:dyDescent="0.3">
      <c r="A65" s="53"/>
      <c r="B65" s="13" t="s">
        <v>223</v>
      </c>
      <c r="C65" s="76"/>
      <c r="D65" s="56"/>
    </row>
    <row r="66" spans="1:4" x14ac:dyDescent="0.25">
      <c r="A66" s="53"/>
      <c r="B66" s="55"/>
      <c r="C66" s="55"/>
      <c r="D66" s="56"/>
    </row>
    <row r="67" spans="1:4" x14ac:dyDescent="0.25">
      <c r="A67" s="53"/>
      <c r="B67" s="65" t="s">
        <v>5</v>
      </c>
      <c r="C67" s="55"/>
      <c r="D67" s="56"/>
    </row>
    <row r="68" spans="1:4" ht="13" thickBot="1" x14ac:dyDescent="0.3">
      <c r="A68" s="66"/>
      <c r="B68" s="67" t="s">
        <v>11</v>
      </c>
      <c r="C68" s="68"/>
      <c r="D68" s="69"/>
    </row>
    <row r="70" spans="1:4" x14ac:dyDescent="0.25">
      <c r="B70" s="10"/>
    </row>
  </sheetData>
  <sheetProtection algorithmName="SHA-512" hashValue="O0j8PqD2M5tGQDCBtD+QMJNcE1ByUcSAA0maEmWYDXL1rys0CBbI3xwTR7bBX56BedRLZWUeH9bPdBSTR+lg5w==" saltValue="SweeKcVwfXJNJyI42Hxadw==" spinCount="100000" sheet="1" objects="1" scenarios="1" selectLockedCells="1"/>
  <mergeCells count="3">
    <mergeCell ref="B6:B7"/>
    <mergeCell ref="B12:C12"/>
    <mergeCell ref="A51:D57"/>
  </mergeCells>
  <pageMargins left="0.75" right="0.75" top="1" bottom="1" header="0.5" footer="0.5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Look Up Table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Totals 2021-22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Company>RBWM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RBWM</dc:creator>
  <cp:lastModifiedBy>Joanne Benstead</cp:lastModifiedBy>
  <cp:lastPrinted>2019-03-01T13:40:12Z</cp:lastPrinted>
  <dcterms:created xsi:type="dcterms:W3CDTF">2012-12-11T13:26:10Z</dcterms:created>
  <dcterms:modified xsi:type="dcterms:W3CDTF">2021-03-23T16:00:43Z</dcterms:modified>
</cp:coreProperties>
</file>